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84AA353E-3F8E-4EC1-8E90-2E0432281B1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<sst xmlns="http://schemas.openxmlformats.org/spreadsheetml/2006/main" count="267" uniqueCount="175">
  <si>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</si>
  <si>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</si>
  <si>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</si>
  <si>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</si>
  <si>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</si>
  <si>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</si>
  <si>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</si>
  <si>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</si>
  <si>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</si>
  <si>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</si>
  <si>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</si>
  <si>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</si>
  <si>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</si>
  <si>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</si>
  <si>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</si>
  <si>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</si>
  <si>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</si>
  <si>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</si>
  <si>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</si>
  <si>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</si>
  <si>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</si>
  <si>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</si>
  <si>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</si>
  <si>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</si>
  <si>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</si>
  <si>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</si>
  <si>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</si>
  <si>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</si>
  <si>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</si>
  <si>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</si>
  <si>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</si>
  <si>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</si>
  <si>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</si>
  <si>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</si>
  <si>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</si>
  <si>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</si>
  <si>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</si>
  <si>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</si>
  <si>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</si>
  <si>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</si>
  <si>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</si>
  <si>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</si>
  <si>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</si>
  <si>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</si>
  <si>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</si>
  <si>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</si>
  <si>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</si>
  <si>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</si>
  <si>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</si>
  <si>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</si>
  <si>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</si>
  <si>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</si>
  <si>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</si>
  <si>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</si>
  <si>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</si>
  <si>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</si>
  <si>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</si>
  <si>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</si>
  <si>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</si>
  <si>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</si>
  <si>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</si>
  <si>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</si>
  <si>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</si>
  <si>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</si>
  <si>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</si>
  <si>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</si>
  <si>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</si>
  <si>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</si>
  <si>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</si>
  <si>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</si>
  <si>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</si>
  <si>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</si>
  <si>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</si>
  <si>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</si>
  <si>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</si>
  <si>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</si>
  <si>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</si>
  <si>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</si>
  <si>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</si>
  <si>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</si>
  <si>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</si>
  <si>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</si>
  <si>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</si>
  <si>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</si>
  <si>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</si>
  <si>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</si>
  <si>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</si>
  <si>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</si>
  <si>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</si>
  <si>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</si>
  <si>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</si>
  <si>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</si>
  <si>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</si>
  <si>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</si>
  <si>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</si>
  <si>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</si>
  <si>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</si>
  <si>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3입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</si>
  <si>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</si>
  <si>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</si>
  <si>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</si>
  <si>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</si>
  <si>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</si>
  <si>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</si>
  <si>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</si>
  <si>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2.8L</t>
    <phoneticPr fontId="2" type="noConversion"/>
  </si>
  <si>
    <t>1.8kg</t>
    <phoneticPr fontId="2" type="noConversion"/>
  </si>
  <si>
    <t>1+1</t>
    <phoneticPr fontId="2" type="noConversion"/>
  </si>
  <si>
    <t>1130g</t>
    <phoneticPr fontId="2" type="noConversion"/>
  </si>
  <si>
    <t>320g</t>
    <phoneticPr fontId="2" type="noConversion"/>
  </si>
  <si>
    <t>1통</t>
    <phoneticPr fontId="2" type="noConversion"/>
  </si>
  <si>
    <t>정갈한쌀</t>
    <phoneticPr fontId="2" type="noConversion"/>
  </si>
  <si>
    <t>500g</t>
    <phoneticPr fontId="2" type="noConversion"/>
  </si>
  <si>
    <t>8개</t>
    <phoneticPr fontId="2" type="noConversion"/>
  </si>
  <si>
    <t>소</t>
    <phoneticPr fontId="2" type="noConversion"/>
  </si>
  <si>
    <t>1개</t>
    <phoneticPr fontId="2" type="noConversion"/>
  </si>
  <si>
    <t>450g</t>
    <phoneticPr fontId="2" type="noConversion"/>
  </si>
  <si>
    <t>300g</t>
    <phoneticPr fontId="2" type="noConversion"/>
  </si>
  <si>
    <t>국산</t>
  </si>
  <si>
    <t>1L</t>
    <phoneticPr fontId="2" type="noConversion"/>
  </si>
  <si>
    <t>국산500g</t>
    <phoneticPr fontId="2" type="noConversion"/>
  </si>
  <si>
    <t>백설</t>
    <phoneticPr fontId="2" type="noConversion"/>
  </si>
  <si>
    <t>250g</t>
    <phoneticPr fontId="2" type="noConversion"/>
  </si>
  <si>
    <t>680g</t>
  </si>
  <si>
    <t>노르웨이</t>
  </si>
  <si>
    <t>200g</t>
    <phoneticPr fontId="2" type="noConversion"/>
  </si>
  <si>
    <t>알배기1통</t>
    <phoneticPr fontId="2" type="noConversion"/>
  </si>
  <si>
    <t>소</t>
    <phoneticPr fontId="2" type="noConversion"/>
  </si>
  <si>
    <t>340g</t>
    <phoneticPr fontId="2" type="noConversion"/>
  </si>
  <si>
    <t>4~6입</t>
    <phoneticPr fontId="2" type="noConversion"/>
  </si>
  <si>
    <t>4kg</t>
    <phoneticPr fontId="2" type="noConversion"/>
  </si>
  <si>
    <t>400g</t>
    <phoneticPr fontId="2" type="noConversion"/>
  </si>
  <si>
    <t>백설</t>
    <phoneticPr fontId="2" type="noConversion"/>
  </si>
  <si>
    <t>애경리필5.5kg</t>
    <phoneticPr fontId="2" type="noConversion"/>
  </si>
  <si>
    <t>리앤샴푸</t>
    <phoneticPr fontId="2" type="noConversion"/>
  </si>
  <si>
    <t>420g</t>
    <phoneticPr fontId="2" type="noConversion"/>
  </si>
  <si>
    <t xml:space="preserve"> 해표</t>
    <phoneticPr fontId="2" type="noConversion"/>
  </si>
  <si>
    <t>크리넥스 30롤</t>
    <phoneticPr fontId="2" type="noConversion"/>
  </si>
  <si>
    <t>290g</t>
    <phoneticPr fontId="2" type="noConversion"/>
  </si>
  <si>
    <t>2.5kg</t>
    <phoneticPr fontId="2" type="noConversion"/>
  </si>
  <si>
    <t>1개</t>
    <phoneticPr fontId="2" type="noConversion"/>
  </si>
  <si>
    <t>380g</t>
    <phoneticPr fontId="2" type="noConversion"/>
  </si>
  <si>
    <t>212g</t>
    <phoneticPr fontId="2" type="noConversion"/>
  </si>
  <si>
    <t>180g</t>
    <phoneticPr fontId="2" type="noConversion"/>
  </si>
  <si>
    <t>1.1kg</t>
    <phoneticPr fontId="2" type="noConversion"/>
  </si>
  <si>
    <t>5~6입</t>
    <phoneticPr fontId="2" type="noConversion"/>
  </si>
  <si>
    <t>4~7입</t>
    <phoneticPr fontId="2" type="noConversion"/>
  </si>
  <si>
    <t>6호</t>
    <phoneticPr fontId="2" type="noConversion"/>
  </si>
  <si>
    <t>나무야30롤</t>
    <phoneticPr fontId="2" type="noConversion"/>
  </si>
  <si>
    <t>6월10일</t>
    <phoneticPr fontId="2" type="noConversion"/>
  </si>
  <si>
    <t>간척지쌀</t>
    <phoneticPr fontId="2" type="noConversion"/>
  </si>
  <si>
    <t>1봉지(6개)</t>
    <phoneticPr fontId="2" type="noConversion"/>
  </si>
  <si>
    <t>100g</t>
    <phoneticPr fontId="2" type="noConversion"/>
  </si>
  <si>
    <t>1+1</t>
    <phoneticPr fontId="2" type="noConversion"/>
  </si>
  <si>
    <t>크리넥스</t>
    <phoneticPr fontId="2" type="noConversion"/>
  </si>
  <si>
    <t>6월11일</t>
    <phoneticPr fontId="2" type="noConversion"/>
  </si>
  <si>
    <t>518g</t>
    <phoneticPr fontId="2" type="noConversion"/>
  </si>
  <si>
    <t>2.7kg</t>
    <phoneticPr fontId="2" type="noConversion"/>
  </si>
  <si>
    <t>6월9일</t>
    <phoneticPr fontId="2" type="noConversion"/>
  </si>
  <si>
    <t>신동진쌀</t>
    <phoneticPr fontId="2" type="noConversion"/>
  </si>
  <si>
    <t>376g</t>
    <phoneticPr fontId="2" type="noConversion"/>
  </si>
  <si>
    <t>5kg</t>
    <phoneticPr fontId="2" type="noConversion"/>
  </si>
  <si>
    <t>6월12일</t>
    <phoneticPr fontId="2" type="noConversion"/>
  </si>
  <si>
    <t>4개</t>
    <phoneticPr fontId="2" type="noConversion"/>
  </si>
  <si>
    <t>특대 1손</t>
    <phoneticPr fontId="2" type="noConversion"/>
  </si>
  <si>
    <t>1.5L</t>
    <phoneticPr fontId="2" type="noConversion"/>
  </si>
  <si>
    <t>오늘좋은펄프30롤</t>
    <phoneticPr fontId="2" type="noConversion"/>
  </si>
  <si>
    <t>6kg</t>
    <phoneticPr fontId="2" type="noConversion"/>
  </si>
  <si>
    <t>맛좋은쌀</t>
    <phoneticPr fontId="2" type="noConversion"/>
  </si>
  <si>
    <t>테크2.7L</t>
    <phoneticPr fontId="2" type="noConversion"/>
  </si>
  <si>
    <t>750ml</t>
    <phoneticPr fontId="2" type="noConversion"/>
  </si>
  <si>
    <t>삼정프레쉬롤 30롤</t>
    <phoneticPr fontId="2" type="noConversion"/>
  </si>
  <si>
    <t>상록수쌀</t>
    <phoneticPr fontId="2" type="noConversion"/>
  </si>
  <si>
    <t>600g</t>
    <phoneticPr fontId="2" type="noConversion"/>
  </si>
  <si>
    <t>2.7L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</si>
</sst>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P71" sqref="P7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86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33" t="s">
        <v>15</v>
      </c>
      <c r="B2" s="33" t="s">
        <v>16</v>
      </c>
      <c r="C2" s="33" t="s">
        <v>17</v>
      </c>
      <c r="D2" s="41" t="s">
        <v>31</v>
      </c>
      <c r="E2" s="41" t="s">
        <v>32</v>
      </c>
      <c r="F2" s="37" t="s">
        <v>33</v>
      </c>
      <c r="G2" s="38"/>
      <c r="H2" s="35" t="s">
        <v>46</v>
      </c>
      <c r="I2" s="28" t="s">
        <v>78</v>
      </c>
      <c r="J2" s="28" t="s">
        <v>74</v>
      </c>
      <c r="K2" s="29" t="s">
        <v>77</v>
      </c>
      <c r="L2" s="28" t="s">
        <v>79</v>
      </c>
      <c r="M2" s="28" t="s">
        <v>82</v>
      </c>
      <c r="N2" s="28" t="s">
        <v>83</v>
      </c>
      <c r="O2" s="28" t="s">
        <v>84</v>
      </c>
      <c r="P2" s="29" t="s">
        <v>87</v>
      </c>
    </row>
    <row r="3" spans="1:16" s="5" customFormat="1" ht="39.950000000000003" customHeight="1" x14ac:dyDescent="0.15">
      <c r="A3" s="34"/>
      <c r="B3" s="34"/>
      <c r="C3" s="34"/>
      <c r="D3" s="42"/>
      <c r="E3" s="42"/>
      <c r="F3" s="39"/>
      <c r="G3" s="40"/>
      <c r="H3" s="36"/>
      <c r="I3" s="10" t="s">
        <v>149</v>
      </c>
      <c r="J3" s="10" t="s">
        <v>155</v>
      </c>
      <c r="K3" s="10" t="s">
        <v>158</v>
      </c>
      <c r="L3" s="10" t="s">
        <v>162</v>
      </c>
      <c r="M3" s="30" t="s">
        <v>149</v>
      </c>
      <c r="N3" s="30" t="s">
        <v>158</v>
      </c>
      <c r="O3" s="30" t="s">
        <v>155</v>
      </c>
      <c r="P3" s="30" t="s">
        <v>162</v>
      </c>
    </row>
    <row r="4" spans="1:16" s="7" customFormat="1" ht="19.5" customHeight="1" x14ac:dyDescent="0.15">
      <c r="A4" s="44" t="s">
        <v>18</v>
      </c>
      <c r="B4" s="31" t="s">
        <v>19</v>
      </c>
      <c r="C4" s="6" t="s">
        <v>29</v>
      </c>
      <c r="D4" s="26">
        <f>AVERAGE(I4:P4)</f>
        <v>61087.5</v>
      </c>
      <c r="E4" s="27">
        <v>58862.5</v>
      </c>
      <c r="F4" s="3" t="str">
        <f>IF((D4-E4)&lt;0,"↓",IF((D4-E4)&gt;0,"↑",""))</f>
        <v>↑</v>
      </c>
      <c r="G4" s="4">
        <f>ABS(D4-E4)</f>
        <v>2225</v>
      </c>
      <c r="H4" s="8">
        <f>IFERROR(ROUND(((D4-E4)/E4)*100,1),"-")</f>
        <v>3.8</v>
      </c>
      <c r="I4" s="11">
        <v>59900</v>
      </c>
      <c r="J4" s="11">
        <v>69800</v>
      </c>
      <c r="K4" s="11">
        <v>74900</v>
      </c>
      <c r="L4" s="11">
        <v>59900</v>
      </c>
      <c r="M4" s="21">
        <v>63900</v>
      </c>
      <c r="N4" s="21">
        <v>54900</v>
      </c>
      <c r="O4" s="21">
        <v>52500</v>
      </c>
      <c r="P4" s="21">
        <v>52900</v>
      </c>
    </row>
    <row r="5" spans="1:16" s="16" customFormat="1" ht="19.5" customHeight="1" x14ac:dyDescent="0.15">
      <c r="A5" s="45"/>
      <c r="B5" s="32"/>
      <c r="C5" s="12" t="s">
        <v>38</v>
      </c>
      <c r="D5" s="26"/>
      <c r="E5" s="27"/>
      <c r="F5" s="13"/>
      <c r="G5" s="14"/>
      <c r="H5" s="15"/>
      <c r="I5" s="17" t="s">
        <v>150</v>
      </c>
      <c r="J5" s="17"/>
      <c r="K5" s="17" t="s">
        <v>159</v>
      </c>
      <c r="L5" s="22"/>
      <c r="M5" s="21" t="s">
        <v>111</v>
      </c>
      <c r="N5" s="21" t="s">
        <v>103</v>
      </c>
      <c r="O5" s="21" t="s">
        <v>168</v>
      </c>
      <c r="P5" s="21" t="s">
        <v>172</v>
      </c>
    </row>
    <row r="6" spans="1:16" s="7" customFormat="1" ht="19.5" customHeight="1" x14ac:dyDescent="0.15">
      <c r="A6" s="45"/>
      <c r="B6" s="31" t="s">
        <v>50</v>
      </c>
      <c r="C6" s="6" t="s">
        <v>0</v>
      </c>
      <c r="D6" s="26">
        <f t="shared" ref="D6:D66" si="0">AVERAGE(I6:P6)</f>
        <v>2322.5</v>
      </c>
      <c r="E6" s="27">
        <v>2204.2857142857142</v>
      </c>
      <c r="F6" s="3" t="str">
        <f>IF((D6-E6)&lt;0,"↓",IF((D6-E6)&gt;0,"↑",""))</f>
        <v>↑</v>
      </c>
      <c r="G6" s="4">
        <f>ABS(D6-E6)</f>
        <v>118.21428571428578</v>
      </c>
      <c r="H6" s="8">
        <f>IFERROR(ROUND(((D6-E6)/E6)*100,1),"-")</f>
        <v>5.4</v>
      </c>
      <c r="I6" s="11">
        <v>2490</v>
      </c>
      <c r="J6" s="11">
        <v>2990</v>
      </c>
      <c r="K6" s="11">
        <v>1900</v>
      </c>
      <c r="L6" s="11">
        <v>2690</v>
      </c>
      <c r="M6" s="21">
        <v>2340</v>
      </c>
      <c r="N6" s="21">
        <v>2600</v>
      </c>
      <c r="O6" s="21">
        <v>1980</v>
      </c>
      <c r="P6" s="21">
        <v>1590</v>
      </c>
    </row>
    <row r="7" spans="1:16" s="16" customFormat="1" ht="18.75" customHeight="1" x14ac:dyDescent="0.15">
      <c r="A7" s="45"/>
      <c r="B7" s="32"/>
      <c r="C7" s="12" t="s">
        <v>38</v>
      </c>
      <c r="D7" s="26"/>
      <c r="E7" s="27"/>
      <c r="F7" s="13"/>
      <c r="G7" s="14"/>
      <c r="H7" s="15"/>
      <c r="I7" s="17" t="s">
        <v>93</v>
      </c>
      <c r="J7" s="22" t="s">
        <v>128</v>
      </c>
      <c r="K7" s="22" t="s">
        <v>90</v>
      </c>
      <c r="L7" s="17" t="s">
        <v>128</v>
      </c>
      <c r="M7" s="22" t="s">
        <v>128</v>
      </c>
      <c r="N7" s="22" t="s">
        <v>128</v>
      </c>
      <c r="O7" s="22" t="s">
        <v>93</v>
      </c>
      <c r="P7" s="22" t="s">
        <v>173</v>
      </c>
    </row>
    <row r="8" spans="1:16" s="7" customFormat="1" ht="19.5" customHeight="1" x14ac:dyDescent="0.15">
      <c r="A8" s="45"/>
      <c r="B8" s="31" t="s">
        <v>57</v>
      </c>
      <c r="C8" s="6" t="s">
        <v>1</v>
      </c>
      <c r="D8" s="26">
        <f t="shared" si="0"/>
        <v>11583.75</v>
      </c>
      <c r="E8" s="27">
        <v>10718.75</v>
      </c>
      <c r="F8" s="3" t="str">
        <f>IF((D8-E8)&lt;0,"↓",IF((D8-E8)&gt;0,"↑",""))</f>
        <v>↑</v>
      </c>
      <c r="G8" s="4">
        <f>ABS(D8-E8)</f>
        <v>865</v>
      </c>
      <c r="H8" s="8">
        <f>IFERROR(ROUND(((D8-E8)/E8)*100,1),"-")</f>
        <v>8.1</v>
      </c>
      <c r="I8" s="11">
        <v>6990</v>
      </c>
      <c r="J8" s="11">
        <v>19900</v>
      </c>
      <c r="K8" s="11">
        <v>12800</v>
      </c>
      <c r="L8" s="11">
        <v>12500</v>
      </c>
      <c r="M8" s="21">
        <v>12900</v>
      </c>
      <c r="N8" s="21">
        <v>4980</v>
      </c>
      <c r="O8" s="21">
        <v>12800</v>
      </c>
      <c r="P8" s="21">
        <v>9800</v>
      </c>
    </row>
    <row r="9" spans="1:16" s="16" customFormat="1" ht="19.5" customHeight="1" x14ac:dyDescent="0.15">
      <c r="A9" s="45"/>
      <c r="B9" s="32"/>
      <c r="C9" s="12" t="s">
        <v>38</v>
      </c>
      <c r="D9" s="26"/>
      <c r="E9" s="27"/>
      <c r="F9" s="13"/>
      <c r="G9" s="14"/>
      <c r="H9" s="15"/>
      <c r="I9" s="22" t="s">
        <v>93</v>
      </c>
      <c r="J9" s="17" t="s">
        <v>106</v>
      </c>
      <c r="K9" s="17" t="s">
        <v>127</v>
      </c>
      <c r="L9" s="17" t="s">
        <v>114</v>
      </c>
      <c r="M9" s="22"/>
      <c r="N9" s="25" t="s">
        <v>101</v>
      </c>
      <c r="O9" s="22"/>
      <c r="P9" s="25" t="s">
        <v>93</v>
      </c>
    </row>
    <row r="10" spans="1:16" s="7" customFormat="1" ht="19.5" customHeight="1" x14ac:dyDescent="0.15">
      <c r="A10" s="45"/>
      <c r="B10" s="31" t="s">
        <v>56</v>
      </c>
      <c r="C10" s="6" t="s">
        <v>2</v>
      </c>
      <c r="D10" s="26">
        <f t="shared" si="0"/>
        <v>3177.5</v>
      </c>
      <c r="E10" s="27">
        <v>3856.75</v>
      </c>
      <c r="F10" s="3" t="str">
        <f>IF((D10-E10)&lt;0,"↓",IF((D10-E10)&gt;0,"↑",""))</f>
        <v>↓</v>
      </c>
      <c r="G10" s="4">
        <f>ABS(D10-E10)</f>
        <v>679.25</v>
      </c>
      <c r="H10" s="8">
        <f>IFERROR(ROUND(((D10-E10)/E10)*100,1),"-")</f>
        <v>-17.600000000000001</v>
      </c>
      <c r="I10" s="11">
        <v>1490</v>
      </c>
      <c r="J10" s="11">
        <v>2500</v>
      </c>
      <c r="K10" s="11">
        <v>1680</v>
      </c>
      <c r="L10" s="11">
        <v>1800</v>
      </c>
      <c r="M10" s="21">
        <v>3590</v>
      </c>
      <c r="N10" s="21">
        <v>3480</v>
      </c>
      <c r="O10" s="21">
        <v>4980</v>
      </c>
      <c r="P10" s="21">
        <v>5900</v>
      </c>
    </row>
    <row r="11" spans="1:16" s="16" customFormat="1" ht="19.5" customHeight="1" x14ac:dyDescent="0.15">
      <c r="A11" s="45"/>
      <c r="B11" s="32"/>
      <c r="C11" s="12" t="s">
        <v>38</v>
      </c>
      <c r="D11" s="26"/>
      <c r="E11" s="27"/>
      <c r="F11" s="13"/>
      <c r="G11" s="14"/>
      <c r="H11" s="15"/>
      <c r="I11" s="17" t="s">
        <v>115</v>
      </c>
      <c r="J11" s="17"/>
      <c r="K11" s="17"/>
      <c r="L11" s="17"/>
      <c r="M11" s="22" t="s">
        <v>96</v>
      </c>
      <c r="N11" s="22" t="s">
        <v>106</v>
      </c>
      <c r="O11" s="22" t="s">
        <v>113</v>
      </c>
      <c r="P11" s="22" t="s">
        <v>139</v>
      </c>
    </row>
    <row r="12" spans="1:16" s="7" customFormat="1" ht="19.5" customHeight="1" x14ac:dyDescent="0.15">
      <c r="A12" s="45"/>
      <c r="B12" s="31" t="s">
        <v>55</v>
      </c>
      <c r="C12" s="6" t="s">
        <v>81</v>
      </c>
      <c r="D12" s="26">
        <f t="shared" si="0"/>
        <v>1800</v>
      </c>
      <c r="E12" s="27">
        <v>1747.5</v>
      </c>
      <c r="F12" s="3" t="str">
        <f>IF((D12-E12)&lt;0,"↓",IF((D12-E12)&gt;0,"↑",""))</f>
        <v>↑</v>
      </c>
      <c r="G12" s="4">
        <f>ABS(D12-E12)</f>
        <v>52.5</v>
      </c>
      <c r="H12" s="8">
        <f>IFERROR(ROUND(((D12-E12)/E12)*100,1),"-")</f>
        <v>3</v>
      </c>
      <c r="I12" s="11">
        <v>1790</v>
      </c>
      <c r="J12" s="11">
        <v>1500</v>
      </c>
      <c r="K12" s="11">
        <v>1280</v>
      </c>
      <c r="L12" s="11">
        <v>1200</v>
      </c>
      <c r="M12" s="21">
        <v>2590</v>
      </c>
      <c r="N12" s="21">
        <v>1780</v>
      </c>
      <c r="O12" s="21">
        <v>2280</v>
      </c>
      <c r="P12" s="21">
        <v>1980</v>
      </c>
    </row>
    <row r="13" spans="1:16" s="16" customFormat="1" ht="19.5" customHeight="1" x14ac:dyDescent="0.15">
      <c r="A13" s="45"/>
      <c r="B13" s="32"/>
      <c r="C13" s="12" t="s">
        <v>38</v>
      </c>
      <c r="D13" s="26"/>
      <c r="E13" s="27"/>
      <c r="F13" s="13"/>
      <c r="G13" s="14"/>
      <c r="H13" s="15"/>
      <c r="I13" s="17"/>
      <c r="J13" s="17"/>
      <c r="K13" s="17"/>
      <c r="L13" s="17"/>
      <c r="M13" s="22"/>
      <c r="N13" s="22"/>
      <c r="O13" s="22"/>
      <c r="P13" s="22"/>
    </row>
    <row r="14" spans="1:16" s="7" customFormat="1" ht="19.5" customHeight="1" x14ac:dyDescent="0.15">
      <c r="A14" s="45"/>
      <c r="B14" s="31" t="s">
        <v>20</v>
      </c>
      <c r="C14" s="6" t="s">
        <v>2</v>
      </c>
      <c r="D14" s="26">
        <f t="shared" si="0"/>
        <v>1989.25</v>
      </c>
      <c r="E14" s="27">
        <v>2804.25</v>
      </c>
      <c r="F14" s="3" t="str">
        <f>IF((D14-E14)&lt;0,"↓",IF((D14-E14)&gt;0,"↑",""))</f>
        <v>↓</v>
      </c>
      <c r="G14" s="4">
        <f>ABS(D14-E14)</f>
        <v>815</v>
      </c>
      <c r="H14" s="8">
        <f>IFERROR(ROUND(((D14-E14)/E14)*100,1),"-")</f>
        <v>-29.1</v>
      </c>
      <c r="I14" s="11">
        <v>1590</v>
      </c>
      <c r="J14" s="11">
        <v>2500</v>
      </c>
      <c r="K14" s="11">
        <v>1680</v>
      </c>
      <c r="L14" s="11">
        <v>2480</v>
      </c>
      <c r="M14" s="21">
        <v>1990</v>
      </c>
      <c r="N14" s="21">
        <v>1344</v>
      </c>
      <c r="O14" s="21">
        <v>2480</v>
      </c>
      <c r="P14" s="21">
        <v>1850</v>
      </c>
    </row>
    <row r="15" spans="1:16" s="16" customFormat="1" ht="19.5" customHeight="1" x14ac:dyDescent="0.15">
      <c r="A15" s="45"/>
      <c r="B15" s="32"/>
      <c r="C15" s="12" t="s">
        <v>38</v>
      </c>
      <c r="D15" s="26"/>
      <c r="E15" s="27"/>
      <c r="F15" s="13"/>
      <c r="G15" s="14"/>
      <c r="H15" s="15"/>
      <c r="I15" s="17"/>
      <c r="J15" s="17"/>
      <c r="K15" s="17"/>
      <c r="L15" s="17"/>
      <c r="M15" s="22"/>
      <c r="N15" s="22"/>
      <c r="O15" s="22"/>
      <c r="P15" s="22"/>
    </row>
    <row r="16" spans="1:16" s="7" customFormat="1" ht="19.5" customHeight="1" x14ac:dyDescent="0.15">
      <c r="A16" s="45"/>
      <c r="B16" s="31" t="s">
        <v>54</v>
      </c>
      <c r="C16" s="6" t="s">
        <v>28</v>
      </c>
      <c r="D16" s="26">
        <f t="shared" si="0"/>
        <v>3176.25</v>
      </c>
      <c r="E16" s="27">
        <v>5900</v>
      </c>
      <c r="F16" s="3" t="str">
        <f>IF((D16-E16)&lt;0,"↓",IF((D16-E16)&gt;0,"↑",""))</f>
        <v>↓</v>
      </c>
      <c r="G16" s="4">
        <f>ABS(D16-E16)</f>
        <v>2723.75</v>
      </c>
      <c r="H16" s="8">
        <f>IFERROR(ROUND(((D16-E16)/E16)*100,1),"-")</f>
        <v>-46.2</v>
      </c>
      <c r="I16" s="11">
        <v>2790</v>
      </c>
      <c r="J16" s="11">
        <v>2500</v>
      </c>
      <c r="K16" s="11">
        <v>2990</v>
      </c>
      <c r="L16" s="11">
        <v>3800</v>
      </c>
      <c r="M16" s="21">
        <v>3990</v>
      </c>
      <c r="N16" s="21">
        <v>2780</v>
      </c>
      <c r="O16" s="21">
        <v>2980</v>
      </c>
      <c r="P16" s="21">
        <v>3580</v>
      </c>
    </row>
    <row r="17" spans="1:16" s="16" customFormat="1" ht="19.5" customHeight="1" x14ac:dyDescent="0.15">
      <c r="A17" s="45"/>
      <c r="B17" s="32"/>
      <c r="C17" s="12" t="s">
        <v>38</v>
      </c>
      <c r="D17" s="26"/>
      <c r="E17" s="27"/>
      <c r="F17" s="13"/>
      <c r="G17" s="14"/>
      <c r="H17" s="15"/>
      <c r="I17" s="22" t="s">
        <v>110</v>
      </c>
      <c r="J17" s="17" t="s">
        <v>126</v>
      </c>
      <c r="K17" s="22" t="s">
        <v>126</v>
      </c>
      <c r="L17" s="17" t="s">
        <v>110</v>
      </c>
      <c r="M17" s="22"/>
      <c r="N17" s="22"/>
      <c r="O17" s="22"/>
      <c r="P17" s="22"/>
    </row>
    <row r="18" spans="1:16" s="7" customFormat="1" ht="19.5" customHeight="1" x14ac:dyDescent="0.15">
      <c r="A18" s="45"/>
      <c r="B18" s="31" t="s">
        <v>53</v>
      </c>
      <c r="C18" s="6" t="s">
        <v>80</v>
      </c>
      <c r="D18" s="26">
        <f t="shared" si="0"/>
        <v>11536.25</v>
      </c>
      <c r="E18" s="27">
        <v>10792.5</v>
      </c>
      <c r="F18" s="3" t="str">
        <f>IF((D18-E18)&lt;0,"↓",IF((D18-E18)&gt;0,"↑",""))</f>
        <v>↑</v>
      </c>
      <c r="G18" s="4">
        <f>ABS(D18-E18)</f>
        <v>743.75</v>
      </c>
      <c r="H18" s="8">
        <f>IFERROR(ROUND(((D18-E18)/E18)*100,1),"-")</f>
        <v>6.9</v>
      </c>
      <c r="I18" s="11">
        <v>13990</v>
      </c>
      <c r="J18" s="11">
        <v>15000</v>
      </c>
      <c r="K18" s="11">
        <v>2500</v>
      </c>
      <c r="L18" s="11">
        <v>8980</v>
      </c>
      <c r="M18" s="21">
        <v>12990</v>
      </c>
      <c r="N18" s="21">
        <v>11130</v>
      </c>
      <c r="O18" s="21">
        <v>12800</v>
      </c>
      <c r="P18" s="21">
        <v>14900</v>
      </c>
    </row>
    <row r="19" spans="1:16" s="16" customFormat="1" ht="18.75" customHeight="1" x14ac:dyDescent="0.15">
      <c r="A19" s="45"/>
      <c r="B19" s="32"/>
      <c r="C19" s="12" t="s">
        <v>38</v>
      </c>
      <c r="D19" s="26"/>
      <c r="E19" s="27"/>
      <c r="F19" s="13"/>
      <c r="G19" s="14"/>
      <c r="H19" s="15"/>
      <c r="I19" s="18" t="s">
        <v>151</v>
      </c>
      <c r="J19" s="23" t="s">
        <v>99</v>
      </c>
      <c r="K19" s="23" t="s">
        <v>140</v>
      </c>
      <c r="L19" s="23" t="s">
        <v>163</v>
      </c>
      <c r="M19" s="23" t="s">
        <v>129</v>
      </c>
      <c r="N19" s="23" t="s">
        <v>129</v>
      </c>
      <c r="O19" s="23" t="s">
        <v>146</v>
      </c>
      <c r="P19" s="23" t="s">
        <v>145</v>
      </c>
    </row>
    <row r="20" spans="1:16" s="7" customFormat="1" ht="19.5" customHeight="1" x14ac:dyDescent="0.15">
      <c r="A20" s="45"/>
      <c r="B20" s="31" t="s">
        <v>49</v>
      </c>
      <c r="C20" s="6" t="s">
        <v>39</v>
      </c>
      <c r="D20" s="26">
        <f t="shared" si="0"/>
        <v>6722.5</v>
      </c>
      <c r="E20" s="27">
        <v>7396.25</v>
      </c>
      <c r="F20" s="3" t="str">
        <f>IF((D20-E20)&lt;0,"↓",IF((D20-E20)&gt;0,"↑",""))</f>
        <v>↓</v>
      </c>
      <c r="G20" s="4">
        <f>ABS(D20-E20)</f>
        <v>673.75</v>
      </c>
      <c r="H20" s="8">
        <f>IFERROR(ROUND(((D20-E20)/E20)*100,1),"-")</f>
        <v>-9.1</v>
      </c>
      <c r="I20" s="11">
        <v>3850</v>
      </c>
      <c r="J20" s="11">
        <v>8000</v>
      </c>
      <c r="K20" s="11">
        <v>8000</v>
      </c>
      <c r="L20" s="11">
        <v>8000</v>
      </c>
      <c r="M20" s="21">
        <v>6990</v>
      </c>
      <c r="N20" s="21">
        <v>3980</v>
      </c>
      <c r="O20" s="21">
        <v>6980</v>
      </c>
      <c r="P20" s="21">
        <v>7980</v>
      </c>
    </row>
    <row r="21" spans="1:16" s="16" customFormat="1" ht="19.5" customHeight="1" x14ac:dyDescent="0.15">
      <c r="A21" s="45"/>
      <c r="B21" s="32"/>
      <c r="C21" s="12" t="s">
        <v>38</v>
      </c>
      <c r="D21" s="26"/>
      <c r="E21" s="27"/>
      <c r="F21" s="13"/>
      <c r="G21" s="14"/>
      <c r="H21" s="15"/>
      <c r="I21" s="17" t="s">
        <v>94</v>
      </c>
      <c r="J21" s="22" t="s">
        <v>102</v>
      </c>
      <c r="K21" s="17" t="s">
        <v>124</v>
      </c>
      <c r="L21" s="22" t="s">
        <v>102</v>
      </c>
      <c r="M21" s="22" t="s">
        <v>164</v>
      </c>
      <c r="N21" s="22"/>
      <c r="O21" s="22" t="s">
        <v>104</v>
      </c>
      <c r="P21" s="22" t="s">
        <v>104</v>
      </c>
    </row>
    <row r="22" spans="1:16" s="7" customFormat="1" ht="19.5" customHeight="1" x14ac:dyDescent="0.15">
      <c r="A22" s="45"/>
      <c r="B22" s="31" t="s">
        <v>52</v>
      </c>
      <c r="C22" s="6" t="s">
        <v>47</v>
      </c>
      <c r="D22" s="26">
        <f t="shared" si="0"/>
        <v>12491.25</v>
      </c>
      <c r="E22" s="27">
        <v>11948.75</v>
      </c>
      <c r="F22" s="3" t="str">
        <f>IF((D22-E22)&lt;0,"↓",IF((D22-E22)&gt;0,"↑",""))</f>
        <v>↑</v>
      </c>
      <c r="G22" s="4">
        <f>ABS(D22-E22)</f>
        <v>542.5</v>
      </c>
      <c r="H22" s="8">
        <f>IFERROR(ROUND(((D22-E22)/E22)*100,1),"-")</f>
        <v>4.5</v>
      </c>
      <c r="I22" s="11">
        <v>9030</v>
      </c>
      <c r="J22" s="11">
        <v>13500</v>
      </c>
      <c r="K22" s="11">
        <v>10900</v>
      </c>
      <c r="L22" s="11">
        <v>15580</v>
      </c>
      <c r="M22" s="21">
        <v>7390</v>
      </c>
      <c r="N22" s="21">
        <v>13980</v>
      </c>
      <c r="O22" s="21">
        <v>15800</v>
      </c>
      <c r="P22" s="21">
        <v>13750</v>
      </c>
    </row>
    <row r="23" spans="1:16" s="16" customFormat="1" ht="19.5" customHeight="1" x14ac:dyDescent="0.15">
      <c r="A23" s="45"/>
      <c r="B23" s="32"/>
      <c r="C23" s="12" t="s">
        <v>38</v>
      </c>
      <c r="D23" s="26"/>
      <c r="E23" s="27"/>
      <c r="F23" s="13"/>
      <c r="G23" s="14"/>
      <c r="H23" s="15"/>
      <c r="I23" s="19" t="s">
        <v>101</v>
      </c>
      <c r="J23" s="19" t="s">
        <v>109</v>
      </c>
      <c r="K23" s="24" t="s">
        <v>122</v>
      </c>
      <c r="L23" s="19" t="s">
        <v>131</v>
      </c>
      <c r="M23" s="24" t="s">
        <v>143</v>
      </c>
      <c r="N23" s="24" t="s">
        <v>131</v>
      </c>
      <c r="O23" s="24" t="s">
        <v>96</v>
      </c>
      <c r="P23" s="24" t="s">
        <v>101</v>
      </c>
    </row>
    <row r="24" spans="1:16" s="7" customFormat="1" ht="20.25" customHeight="1" x14ac:dyDescent="0.15">
      <c r="A24" s="45"/>
      <c r="B24" s="31" t="s">
        <v>51</v>
      </c>
      <c r="C24" s="6" t="s">
        <v>45</v>
      </c>
      <c r="D24" s="26">
        <f t="shared" si="0"/>
        <v>21056.875</v>
      </c>
      <c r="E24" s="27">
        <v>20724.375</v>
      </c>
      <c r="F24" s="3" t="str">
        <f>IF((D24-E24)&lt;0,"↓",IF((D24-E24)&gt;0,"↑",""))</f>
        <v>↑</v>
      </c>
      <c r="G24" s="4">
        <f>ABS(D24-E24)</f>
        <v>332.5</v>
      </c>
      <c r="H24" s="8">
        <f>IFERROR(ROUND(((D24-E24)/E24)*100,1),"-")</f>
        <v>1.6</v>
      </c>
      <c r="I24" s="11">
        <v>25060</v>
      </c>
      <c r="J24" s="11">
        <v>18650</v>
      </c>
      <c r="K24" s="11">
        <v>12408</v>
      </c>
      <c r="L24" s="11">
        <v>20990</v>
      </c>
      <c r="M24" s="21">
        <v>26847</v>
      </c>
      <c r="N24" s="21">
        <v>9700</v>
      </c>
      <c r="O24" s="21">
        <v>9900</v>
      </c>
      <c r="P24" s="21">
        <v>44900</v>
      </c>
    </row>
    <row r="25" spans="1:16" s="16" customFormat="1" ht="24" customHeight="1" x14ac:dyDescent="0.15">
      <c r="A25" s="45"/>
      <c r="B25" s="32"/>
      <c r="C25" s="12" t="s">
        <v>38</v>
      </c>
      <c r="D25" s="26"/>
      <c r="E25" s="27"/>
      <c r="F25" s="13"/>
      <c r="G25" s="14"/>
      <c r="H25" s="15"/>
      <c r="I25" s="17" t="s">
        <v>125</v>
      </c>
      <c r="J25" s="17" t="s">
        <v>156</v>
      </c>
      <c r="K25" s="17" t="s">
        <v>160</v>
      </c>
      <c r="L25" s="17" t="s">
        <v>142</v>
      </c>
      <c r="M25" s="22" t="s">
        <v>101</v>
      </c>
      <c r="N25" s="22" t="s">
        <v>88</v>
      </c>
      <c r="O25" s="22" t="s">
        <v>88</v>
      </c>
      <c r="P25" s="23" t="s">
        <v>90</v>
      </c>
    </row>
    <row r="26" spans="1:16" s="7" customFormat="1" ht="24" customHeight="1" x14ac:dyDescent="0.15">
      <c r="A26" s="45"/>
      <c r="B26" s="31" t="s">
        <v>21</v>
      </c>
      <c r="C26" s="6" t="s">
        <v>3</v>
      </c>
      <c r="D26" s="26">
        <f t="shared" si="0"/>
        <v>4684.25</v>
      </c>
      <c r="E26" s="27">
        <v>4808.5</v>
      </c>
      <c r="F26" s="3" t="str">
        <f>IF((D26-E26)&lt;0,"↓",IF((D26-E26)&gt;0,"↑",""))</f>
        <v>↓</v>
      </c>
      <c r="G26" s="4">
        <f>ABS(D26-E26)</f>
        <v>124.25</v>
      </c>
      <c r="H26" s="8">
        <f>IFERROR(ROUND(((D26-E26)/E26)*100,1),"-")</f>
        <v>-2.6</v>
      </c>
      <c r="I26" s="21">
        <v>4990</v>
      </c>
      <c r="J26" s="11">
        <v>3250</v>
      </c>
      <c r="K26" s="11">
        <v>2300</v>
      </c>
      <c r="L26" s="11">
        <v>2984</v>
      </c>
      <c r="M26" s="21">
        <v>2890</v>
      </c>
      <c r="N26" s="21">
        <v>3180</v>
      </c>
      <c r="O26" s="21">
        <v>1980</v>
      </c>
      <c r="P26" s="21">
        <v>15900</v>
      </c>
    </row>
    <row r="27" spans="1:16" s="16" customFormat="1" ht="24" customHeight="1" x14ac:dyDescent="0.15">
      <c r="A27" s="45"/>
      <c r="B27" s="32"/>
      <c r="C27" s="12" t="s">
        <v>38</v>
      </c>
      <c r="D27" s="26"/>
      <c r="E27" s="27"/>
      <c r="F27" s="13"/>
      <c r="G27" s="14"/>
      <c r="H27" s="15"/>
      <c r="I27" s="22" t="s">
        <v>152</v>
      </c>
      <c r="J27" s="17"/>
      <c r="K27" s="17"/>
      <c r="L27" s="17"/>
      <c r="M27" s="22"/>
      <c r="N27" s="22"/>
      <c r="O27" s="22"/>
      <c r="P27" s="22" t="s">
        <v>89</v>
      </c>
    </row>
    <row r="28" spans="1:16" s="7" customFormat="1" ht="19.5" customHeight="1" x14ac:dyDescent="0.15">
      <c r="A28" s="45"/>
      <c r="B28" s="31" t="s">
        <v>37</v>
      </c>
      <c r="C28" s="6" t="s">
        <v>40</v>
      </c>
      <c r="D28" s="26">
        <f t="shared" si="0"/>
        <v>9526.25</v>
      </c>
      <c r="E28" s="27">
        <v>10580</v>
      </c>
      <c r="F28" s="3" t="str">
        <f>IF((D28-E28)&lt;0,"↓",IF((D28-E28)&gt;0,"↑",""))</f>
        <v>↓</v>
      </c>
      <c r="G28" s="4">
        <f>ABS(D28-E28)</f>
        <v>1053.75</v>
      </c>
      <c r="H28" s="8">
        <f>IFERROR(ROUND(((D28-E28)/E28)*100,1),"-")</f>
        <v>-10</v>
      </c>
      <c r="I28" s="21">
        <v>8990</v>
      </c>
      <c r="J28" s="11">
        <v>7000</v>
      </c>
      <c r="K28" s="11">
        <v>8900</v>
      </c>
      <c r="L28" s="11">
        <v>8900</v>
      </c>
      <c r="M28" s="21">
        <v>11980</v>
      </c>
      <c r="N28" s="21">
        <v>14980</v>
      </c>
      <c r="O28" s="21">
        <v>8980</v>
      </c>
      <c r="P28" s="21">
        <v>6480</v>
      </c>
    </row>
    <row r="29" spans="1:16" s="16" customFormat="1" ht="19.5" customHeight="1" x14ac:dyDescent="0.15">
      <c r="A29" s="45"/>
      <c r="B29" s="32"/>
      <c r="C29" s="12" t="s">
        <v>38</v>
      </c>
      <c r="D29" s="26"/>
      <c r="E29" s="27"/>
      <c r="F29" s="13"/>
      <c r="G29" s="14"/>
      <c r="H29" s="15"/>
      <c r="I29" s="22"/>
      <c r="J29" s="17"/>
      <c r="K29" s="17" t="s">
        <v>100</v>
      </c>
      <c r="L29" s="17" t="s">
        <v>108</v>
      </c>
      <c r="M29" s="22" t="s">
        <v>144</v>
      </c>
      <c r="N29" s="22" t="s">
        <v>96</v>
      </c>
      <c r="O29" s="22" t="s">
        <v>100</v>
      </c>
      <c r="P29" s="22" t="s">
        <v>147</v>
      </c>
    </row>
    <row r="30" spans="1:16" s="7" customFormat="1" ht="19.5" customHeight="1" x14ac:dyDescent="0.15">
      <c r="A30" s="45"/>
      <c r="B30" s="31" t="s">
        <v>58</v>
      </c>
      <c r="C30" s="6" t="s">
        <v>4</v>
      </c>
      <c r="D30" s="26">
        <f t="shared" si="0"/>
        <v>8598.75</v>
      </c>
      <c r="E30" s="27">
        <v>8036.25</v>
      </c>
      <c r="F30" s="3" t="str">
        <f>IF((D30-E30)&lt;0,"↓",IF((D30-E30)&gt;0,"↑",""))</f>
        <v>↑</v>
      </c>
      <c r="G30" s="4">
        <f>ABS(D30-E30)</f>
        <v>562.5</v>
      </c>
      <c r="H30" s="8">
        <f>IFERROR(ROUND(((D30-E30)/E30)*100,1),"-")</f>
        <v>7</v>
      </c>
      <c r="I30" s="21">
        <v>7990</v>
      </c>
      <c r="J30" s="11">
        <v>7990</v>
      </c>
      <c r="K30" s="11">
        <v>6980</v>
      </c>
      <c r="L30" s="11">
        <v>7980</v>
      </c>
      <c r="M30" s="21">
        <v>7990</v>
      </c>
      <c r="N30" s="21">
        <v>7980</v>
      </c>
      <c r="O30" s="21">
        <v>12900</v>
      </c>
      <c r="P30" s="21">
        <v>8980</v>
      </c>
    </row>
    <row r="31" spans="1:16" s="16" customFormat="1" ht="19.5" customHeight="1" x14ac:dyDescent="0.15">
      <c r="A31" s="45"/>
      <c r="B31" s="32"/>
      <c r="C31" s="12" t="s">
        <v>38</v>
      </c>
      <c r="D31" s="26"/>
      <c r="E31" s="27"/>
      <c r="F31" s="13"/>
      <c r="G31" s="14"/>
      <c r="H31" s="15"/>
      <c r="I31" s="22"/>
      <c r="J31" s="17"/>
      <c r="K31" s="17"/>
      <c r="L31" s="17"/>
      <c r="M31" s="22"/>
      <c r="N31" s="22"/>
      <c r="O31" s="22"/>
      <c r="P31" s="22"/>
    </row>
    <row r="32" spans="1:16" s="7" customFormat="1" ht="19.5" customHeight="1" x14ac:dyDescent="0.15">
      <c r="A32" s="45"/>
      <c r="B32" s="31" t="s">
        <v>59</v>
      </c>
      <c r="C32" s="6" t="s">
        <v>76</v>
      </c>
      <c r="D32" s="26">
        <f t="shared" si="0"/>
        <v>1672.875</v>
      </c>
      <c r="E32" s="27">
        <v>1826.25</v>
      </c>
      <c r="F32" s="3" t="str">
        <f>IF((D32-E32)&lt;0,"↓",IF((D32-E32)&gt;0,"↑",""))</f>
        <v>↓</v>
      </c>
      <c r="G32" s="4">
        <f>ABS(D32-E32)</f>
        <v>153.375</v>
      </c>
      <c r="H32" s="8">
        <f>IFERROR(ROUND(((D32-E32)/E32)*100,1),"-")</f>
        <v>-8.4</v>
      </c>
      <c r="I32" s="11">
        <v>1063</v>
      </c>
      <c r="J32" s="11">
        <v>1300</v>
      </c>
      <c r="K32" s="11">
        <v>1180</v>
      </c>
      <c r="L32" s="11">
        <v>1200</v>
      </c>
      <c r="M32" s="21">
        <v>3180</v>
      </c>
      <c r="N32" s="21">
        <v>3180</v>
      </c>
      <c r="O32" s="21">
        <v>1200</v>
      </c>
      <c r="P32" s="21">
        <v>1080</v>
      </c>
    </row>
    <row r="33" spans="1:16" s="16" customFormat="1" ht="19.5" customHeight="1" x14ac:dyDescent="0.15">
      <c r="A33" s="45"/>
      <c r="B33" s="32"/>
      <c r="C33" s="12" t="s">
        <v>38</v>
      </c>
      <c r="D33" s="26"/>
      <c r="E33" s="27"/>
      <c r="F33" s="13"/>
      <c r="G33" s="14"/>
      <c r="H33" s="15"/>
      <c r="I33" s="17"/>
      <c r="J33" s="17"/>
      <c r="K33" s="17"/>
      <c r="L33" s="17"/>
      <c r="M33" s="22" t="s">
        <v>97</v>
      </c>
      <c r="N33" s="23" t="s">
        <v>97</v>
      </c>
      <c r="O33" s="22"/>
      <c r="P33" s="22"/>
    </row>
    <row r="34" spans="1:16" s="7" customFormat="1" ht="19.5" customHeight="1" x14ac:dyDescent="0.15">
      <c r="A34" s="45"/>
      <c r="B34" s="31" t="s">
        <v>60</v>
      </c>
      <c r="C34" s="6" t="s">
        <v>88</v>
      </c>
      <c r="D34" s="26">
        <f t="shared" si="0"/>
        <v>816.625</v>
      </c>
      <c r="E34" s="27">
        <v>1428</v>
      </c>
      <c r="F34" s="3" t="str">
        <f>IF((D34-E34)&lt;0,"↓",IF((D34-E34)&gt;0,"↑",""))</f>
        <v>↓</v>
      </c>
      <c r="G34" s="4">
        <f>ABS(D34-E34)</f>
        <v>611.375</v>
      </c>
      <c r="H34" s="8">
        <f>IFERROR(ROUND(((D34-E34)/E34)*100,1),"-")</f>
        <v>-42.8</v>
      </c>
      <c r="I34" s="11">
        <v>332</v>
      </c>
      <c r="J34" s="11">
        <v>498</v>
      </c>
      <c r="K34" s="11">
        <v>498</v>
      </c>
      <c r="L34" s="11">
        <v>498</v>
      </c>
      <c r="M34" s="21">
        <v>798</v>
      </c>
      <c r="N34" s="21">
        <v>598</v>
      </c>
      <c r="O34" s="21">
        <v>2980</v>
      </c>
      <c r="P34" s="21">
        <v>331</v>
      </c>
    </row>
    <row r="35" spans="1:16" s="16" customFormat="1" ht="19.5" customHeight="1" x14ac:dyDescent="0.15">
      <c r="A35" s="45"/>
      <c r="B35" s="32"/>
      <c r="C35" s="12" t="s">
        <v>38</v>
      </c>
      <c r="D35" s="26"/>
      <c r="E35" s="27"/>
      <c r="F35" s="13"/>
      <c r="G35" s="14"/>
      <c r="H35" s="15"/>
      <c r="I35" s="17"/>
      <c r="J35" s="17"/>
      <c r="K35" s="17"/>
      <c r="L35" s="17"/>
      <c r="M35" s="22"/>
      <c r="N35" s="22"/>
      <c r="O35" s="22" t="s">
        <v>95</v>
      </c>
      <c r="P35" s="21"/>
    </row>
    <row r="36" spans="1:16" s="7" customFormat="1" ht="19.5" customHeight="1" x14ac:dyDescent="0.15">
      <c r="A36" s="45"/>
      <c r="B36" s="31" t="s">
        <v>35</v>
      </c>
      <c r="C36" s="6" t="s">
        <v>41</v>
      </c>
      <c r="D36" s="26">
        <f t="shared" si="0"/>
        <v>27222.5</v>
      </c>
      <c r="E36" s="27">
        <v>28210</v>
      </c>
      <c r="F36" s="3" t="str">
        <f>IF((D36-E36)&lt;0,"↓",IF((D36-E36)&gt;0,"↑",""))</f>
        <v>↓</v>
      </c>
      <c r="G36" s="4">
        <f>ABS(D36-E36)</f>
        <v>987.5</v>
      </c>
      <c r="H36" s="8">
        <f>IFERROR(ROUND(((D36-E36)/E36)*100,1),"-")</f>
        <v>-3.5</v>
      </c>
      <c r="I36" s="11">
        <v>19900</v>
      </c>
      <c r="J36" s="11">
        <v>30000</v>
      </c>
      <c r="K36" s="11">
        <v>29800</v>
      </c>
      <c r="L36" s="11">
        <v>29900</v>
      </c>
      <c r="M36" s="21">
        <v>19900</v>
      </c>
      <c r="N36" s="21">
        <v>35980</v>
      </c>
      <c r="O36" s="21">
        <v>22500</v>
      </c>
      <c r="P36" s="21">
        <v>29800</v>
      </c>
    </row>
    <row r="37" spans="1:16" s="16" customFormat="1" ht="18.75" customHeight="1" x14ac:dyDescent="0.15">
      <c r="A37" s="45"/>
      <c r="B37" s="32"/>
      <c r="C37" s="12" t="s">
        <v>38</v>
      </c>
      <c r="D37" s="26"/>
      <c r="E37" s="27"/>
      <c r="F37" s="13" t="str">
        <f>IF((D37-E37)&lt;0,"↓",IF((D37-E37)&gt;0,"↑",""))</f>
        <v/>
      </c>
      <c r="G37" s="14"/>
      <c r="H37" s="15"/>
      <c r="I37" s="18" t="s">
        <v>120</v>
      </c>
      <c r="J37" s="18" t="s">
        <v>120</v>
      </c>
      <c r="K37" s="23" t="s">
        <v>118</v>
      </c>
      <c r="L37" s="23" t="s">
        <v>94</v>
      </c>
      <c r="M37" s="23" t="s">
        <v>93</v>
      </c>
      <c r="N37" s="23"/>
      <c r="O37" s="23"/>
      <c r="P37" s="23" t="s">
        <v>93</v>
      </c>
    </row>
    <row r="38" spans="1:16" s="7" customFormat="1" ht="19.5" customHeight="1" x14ac:dyDescent="0.15">
      <c r="A38" s="45"/>
      <c r="B38" s="31" t="s">
        <v>36</v>
      </c>
      <c r="C38" s="6" t="s">
        <v>42</v>
      </c>
      <c r="D38" s="26">
        <f t="shared" si="0"/>
        <v>6975.7142857142853</v>
      </c>
      <c r="E38" s="27">
        <v>6975.7142857142853</v>
      </c>
      <c r="F38" s="3" t="str">
        <f>IF((D38-E38)&lt;0,"↓",IF((D38-E38)&gt;0,"↑",""))</f>
        <v/>
      </c>
      <c r="G38" s="4">
        <f>ABS(D38-E38)</f>
        <v>0</v>
      </c>
      <c r="H38" s="8">
        <f>IFERROR(ROUND(((D38-E38)/E38)*100,1),"-")</f>
        <v>0</v>
      </c>
      <c r="I38" s="11">
        <v>6990</v>
      </c>
      <c r="J38" s="11">
        <v>7000</v>
      </c>
      <c r="K38" s="11">
        <v>6980</v>
      </c>
      <c r="L38" s="11">
        <v>9000</v>
      </c>
      <c r="M38" s="21"/>
      <c r="N38" s="21">
        <v>5980</v>
      </c>
      <c r="O38" s="21">
        <v>5980</v>
      </c>
      <c r="P38" s="21">
        <v>6900</v>
      </c>
    </row>
    <row r="39" spans="1:16" s="16" customFormat="1" ht="19.5" customHeight="1" x14ac:dyDescent="0.15">
      <c r="A39" s="46"/>
      <c r="B39" s="32"/>
      <c r="C39" s="12" t="s">
        <v>38</v>
      </c>
      <c r="D39" s="26"/>
      <c r="E39" s="27"/>
      <c r="F39" s="13"/>
      <c r="G39" s="14"/>
      <c r="H39" s="15"/>
      <c r="I39" s="18" t="s">
        <v>89</v>
      </c>
      <c r="J39" s="18" t="s">
        <v>89</v>
      </c>
      <c r="K39" s="18" t="s">
        <v>89</v>
      </c>
      <c r="L39" s="18"/>
      <c r="M39" s="23"/>
      <c r="N39" s="23" t="s">
        <v>112</v>
      </c>
      <c r="O39" s="23" t="s">
        <v>93</v>
      </c>
      <c r="P39" s="23" t="s">
        <v>116</v>
      </c>
    </row>
    <row r="40" spans="1:16" s="7" customFormat="1" ht="19.5" customHeight="1" x14ac:dyDescent="0.15">
      <c r="A40" s="44" t="s">
        <v>22</v>
      </c>
      <c r="B40" s="31" t="s">
        <v>61</v>
      </c>
      <c r="C40" s="6" t="s">
        <v>13</v>
      </c>
      <c r="D40" s="26">
        <f t="shared" si="0"/>
        <v>6855</v>
      </c>
      <c r="E40" s="27">
        <v>6860</v>
      </c>
      <c r="F40" s="3" t="str">
        <f>IF((D40-E40)&lt;0,"↓",IF((D40-E40)&gt;0,"↑",""))</f>
        <v>↓</v>
      </c>
      <c r="G40" s="4">
        <f>ABS(D40-E40)</f>
        <v>5</v>
      </c>
      <c r="H40" s="8">
        <f>IFERROR(ROUND(((D40-E40)/E40)*100,1),"-")</f>
        <v>-0.1</v>
      </c>
      <c r="I40" s="11">
        <v>6580</v>
      </c>
      <c r="J40" s="11">
        <v>9500</v>
      </c>
      <c r="K40" s="11">
        <v>5680</v>
      </c>
      <c r="L40" s="11">
        <v>5990</v>
      </c>
      <c r="M40" s="21">
        <v>6580</v>
      </c>
      <c r="N40" s="21">
        <v>6540</v>
      </c>
      <c r="O40" s="21">
        <v>6980</v>
      </c>
      <c r="P40" s="21">
        <v>6990</v>
      </c>
    </row>
    <row r="41" spans="1:16" s="16" customFormat="1" ht="19.5" customHeight="1" x14ac:dyDescent="0.15">
      <c r="A41" s="45"/>
      <c r="B41" s="32"/>
      <c r="C41" s="12" t="s">
        <v>38</v>
      </c>
      <c r="D41" s="26"/>
      <c r="E41" s="27"/>
      <c r="F41" s="13"/>
      <c r="G41" s="14"/>
      <c r="H41" s="15"/>
      <c r="I41" s="17"/>
      <c r="J41" s="17"/>
      <c r="K41" s="17"/>
      <c r="L41" s="17"/>
      <c r="M41" s="22"/>
      <c r="N41" s="22"/>
      <c r="O41" s="22"/>
      <c r="P41" s="22"/>
    </row>
    <row r="42" spans="1:16" s="7" customFormat="1" ht="19.5" customHeight="1" x14ac:dyDescent="0.15">
      <c r="A42" s="45"/>
      <c r="B42" s="31" t="s">
        <v>62</v>
      </c>
      <c r="C42" s="6" t="s">
        <v>5</v>
      </c>
      <c r="D42" s="26">
        <f t="shared" si="0"/>
        <v>2131.25</v>
      </c>
      <c r="E42" s="27">
        <v>2051.25</v>
      </c>
      <c r="F42" s="3" t="str">
        <f>IF((D42-E42)&lt;0,"↓",IF((D42-E42)&gt;0,"↑",""))</f>
        <v>↑</v>
      </c>
      <c r="G42" s="4">
        <f>ABS(D42-E42)</f>
        <v>80</v>
      </c>
      <c r="H42" s="8">
        <f>IFERROR(ROUND(((D42-E42)/E42)*100,1),"-")</f>
        <v>3.9</v>
      </c>
      <c r="I42" s="11">
        <v>1790</v>
      </c>
      <c r="J42" s="11">
        <v>2500</v>
      </c>
      <c r="K42" s="11">
        <v>2480</v>
      </c>
      <c r="L42" s="11">
        <v>2650</v>
      </c>
      <c r="M42" s="21">
        <v>1790</v>
      </c>
      <c r="N42" s="21">
        <v>1790</v>
      </c>
      <c r="O42" s="21">
        <v>1950</v>
      </c>
      <c r="P42" s="21">
        <v>2100</v>
      </c>
    </row>
    <row r="43" spans="1:16" s="16" customFormat="1" ht="19.5" customHeight="1" x14ac:dyDescent="0.15">
      <c r="A43" s="45"/>
      <c r="B43" s="32"/>
      <c r="C43" s="12" t="s">
        <v>38</v>
      </c>
      <c r="D43" s="26"/>
      <c r="E43" s="27"/>
      <c r="F43" s="13"/>
      <c r="G43" s="14"/>
      <c r="H43" s="15"/>
      <c r="I43" s="17"/>
      <c r="J43" s="17" t="s">
        <v>121</v>
      </c>
      <c r="K43" s="17" t="s">
        <v>132</v>
      </c>
      <c r="L43" s="17" t="s">
        <v>132</v>
      </c>
      <c r="M43" s="22"/>
      <c r="N43" s="22"/>
      <c r="O43" s="22"/>
      <c r="P43" s="22"/>
    </row>
    <row r="44" spans="1:16" s="7" customFormat="1" ht="19.5" customHeight="1" x14ac:dyDescent="0.15">
      <c r="A44" s="45"/>
      <c r="B44" s="31" t="s">
        <v>63</v>
      </c>
      <c r="C44" s="6" t="s">
        <v>75</v>
      </c>
      <c r="D44" s="26">
        <f t="shared" si="0"/>
        <v>5733.75</v>
      </c>
      <c r="E44" s="27">
        <v>5597.5</v>
      </c>
      <c r="F44" s="3" t="str">
        <f>IF((D44-E44)&lt;0,"↓",IF((D44-E44)&gt;0,"↑",""))</f>
        <v>↑</v>
      </c>
      <c r="G44" s="4">
        <f>ABS(D44-E44)</f>
        <v>136.25</v>
      </c>
      <c r="H44" s="8">
        <f>IFERROR(ROUND(((D44-E44)/E44)*100,1),"-")</f>
        <v>2.4</v>
      </c>
      <c r="I44" s="11">
        <v>4600</v>
      </c>
      <c r="J44" s="11">
        <v>7500</v>
      </c>
      <c r="K44" s="11">
        <v>6480</v>
      </c>
      <c r="L44" s="11">
        <v>5980</v>
      </c>
      <c r="M44" s="21">
        <v>4980</v>
      </c>
      <c r="N44" s="21">
        <v>5080</v>
      </c>
      <c r="O44" s="21">
        <v>6500</v>
      </c>
      <c r="P44" s="21">
        <v>4750</v>
      </c>
    </row>
    <row r="45" spans="1:16" s="16" customFormat="1" ht="19.5" customHeight="1" x14ac:dyDescent="0.15">
      <c r="A45" s="45"/>
      <c r="B45" s="32"/>
      <c r="C45" s="12" t="s">
        <v>38</v>
      </c>
      <c r="D45" s="26"/>
      <c r="E45" s="27"/>
      <c r="F45" s="13"/>
      <c r="G45" s="14"/>
      <c r="H45" s="15"/>
      <c r="I45" s="17"/>
      <c r="J45" s="22"/>
      <c r="K45" s="22"/>
      <c r="L45" s="22"/>
      <c r="M45" s="22" t="s">
        <v>165</v>
      </c>
      <c r="N45" s="22" t="s">
        <v>136</v>
      </c>
      <c r="O45" s="22"/>
      <c r="P45" s="22"/>
    </row>
    <row r="46" spans="1:16" s="7" customFormat="1" ht="19.5" customHeight="1" x14ac:dyDescent="0.15">
      <c r="A46" s="45"/>
      <c r="B46" s="31" t="s">
        <v>48</v>
      </c>
      <c r="C46" s="6" t="s">
        <v>6</v>
      </c>
      <c r="D46" s="26">
        <f t="shared" si="0"/>
        <v>1287.5</v>
      </c>
      <c r="E46" s="27">
        <v>1217.5</v>
      </c>
      <c r="F46" s="3" t="str">
        <f>IF((D46-E46)&lt;0,"↓",IF((D46-E46)&gt;0,"↑",""))</f>
        <v>↑</v>
      </c>
      <c r="G46" s="4">
        <f>ABS(D46-E46)</f>
        <v>70</v>
      </c>
      <c r="H46" s="8">
        <f>IFERROR(ROUND(((D46-E46)/E46)*100,1),"-")</f>
        <v>5.7</v>
      </c>
      <c r="I46" s="11">
        <v>1180</v>
      </c>
      <c r="J46" s="11">
        <v>1390</v>
      </c>
      <c r="K46" s="11">
        <v>1390</v>
      </c>
      <c r="L46" s="11">
        <v>1200</v>
      </c>
      <c r="M46" s="21">
        <v>1180</v>
      </c>
      <c r="N46" s="21">
        <v>1180</v>
      </c>
      <c r="O46" s="21">
        <v>1400</v>
      </c>
      <c r="P46" s="21">
        <v>1380</v>
      </c>
    </row>
    <row r="47" spans="1:16" s="16" customFormat="1" ht="19.5" customHeight="1" x14ac:dyDescent="0.15">
      <c r="A47" s="45"/>
      <c r="B47" s="32"/>
      <c r="C47" s="12" t="s">
        <v>38</v>
      </c>
      <c r="D47" s="26"/>
      <c r="E47" s="27"/>
      <c r="F47" s="13"/>
      <c r="G47" s="14"/>
      <c r="H47" s="15"/>
      <c r="I47" s="17"/>
      <c r="J47" s="17"/>
      <c r="K47" s="17"/>
      <c r="L47" s="17"/>
      <c r="M47" s="22"/>
      <c r="N47" s="22"/>
      <c r="O47" s="22"/>
      <c r="P47" s="22"/>
    </row>
    <row r="48" spans="1:16" s="7" customFormat="1" ht="18.75" customHeight="1" x14ac:dyDescent="0.15">
      <c r="A48" s="45"/>
      <c r="B48" s="31" t="s">
        <v>64</v>
      </c>
      <c r="C48" s="6" t="s">
        <v>7</v>
      </c>
      <c r="D48" s="26">
        <f t="shared" si="0"/>
        <v>4303.75</v>
      </c>
      <c r="E48" s="27">
        <v>4225</v>
      </c>
      <c r="F48" s="3" t="str">
        <f>IF((D48-E48)&lt;0,"↓",IF((D48-E48)&gt;0,"↑",""))</f>
        <v>↑</v>
      </c>
      <c r="G48" s="4">
        <f>ABS(D48-E48)</f>
        <v>78.75</v>
      </c>
      <c r="H48" s="8">
        <f>IFERROR(ROUND(((D48-E48)/E48)*100,1),"-")</f>
        <v>1.9</v>
      </c>
      <c r="I48" s="11">
        <v>4150</v>
      </c>
      <c r="J48" s="11">
        <v>4750</v>
      </c>
      <c r="K48" s="11">
        <v>4480</v>
      </c>
      <c r="L48" s="11">
        <v>4450</v>
      </c>
      <c r="M48" s="21">
        <v>4150</v>
      </c>
      <c r="N48" s="21">
        <v>4150</v>
      </c>
      <c r="O48" s="21">
        <v>4150</v>
      </c>
      <c r="P48" s="21">
        <v>4150</v>
      </c>
    </row>
    <row r="49" spans="1:16" s="16" customFormat="1" ht="18.75" customHeight="1" x14ac:dyDescent="0.15">
      <c r="A49" s="45"/>
      <c r="B49" s="32"/>
      <c r="C49" s="12" t="s">
        <v>38</v>
      </c>
      <c r="D49" s="26"/>
      <c r="E49" s="27"/>
      <c r="F49" s="13"/>
      <c r="G49" s="14"/>
      <c r="H49" s="15"/>
      <c r="I49" s="20" t="s">
        <v>98</v>
      </c>
      <c r="J49" s="20" t="s">
        <v>98</v>
      </c>
      <c r="K49" s="20" t="s">
        <v>91</v>
      </c>
      <c r="L49" s="17" t="s">
        <v>91</v>
      </c>
      <c r="M49" s="22" t="s">
        <v>91</v>
      </c>
      <c r="N49" s="22" t="s">
        <v>91</v>
      </c>
      <c r="O49" s="22" t="s">
        <v>91</v>
      </c>
      <c r="P49" s="22" t="s">
        <v>91</v>
      </c>
    </row>
    <row r="50" spans="1:16" s="7" customFormat="1" ht="19.5" customHeight="1" x14ac:dyDescent="0.15">
      <c r="A50" s="45"/>
      <c r="B50" s="31" t="s">
        <v>23</v>
      </c>
      <c r="C50" s="6" t="s">
        <v>8</v>
      </c>
      <c r="D50" s="26">
        <f t="shared" si="0"/>
        <v>2741.25</v>
      </c>
      <c r="E50" s="27">
        <v>2602.5</v>
      </c>
      <c r="F50" s="3" t="str">
        <f>IF((D50-E50)&lt;0,"↓",IF((D50-E50)&gt;0,"↑",""))</f>
        <v>↑</v>
      </c>
      <c r="G50" s="4">
        <f>ABS(D50-E50)</f>
        <v>138.75</v>
      </c>
      <c r="H50" s="8">
        <f>IFERROR(ROUND(((D50-E50)/E50)*100,1),"-")</f>
        <v>5.3</v>
      </c>
      <c r="I50" s="21">
        <v>2100</v>
      </c>
      <c r="J50" s="11">
        <v>2250</v>
      </c>
      <c r="K50" s="11">
        <v>2980</v>
      </c>
      <c r="L50" s="11">
        <v>2800</v>
      </c>
      <c r="M50" s="21">
        <v>3290</v>
      </c>
      <c r="N50" s="21">
        <v>3280</v>
      </c>
      <c r="O50" s="21">
        <v>3250</v>
      </c>
      <c r="P50" s="21">
        <v>1980</v>
      </c>
    </row>
    <row r="51" spans="1:16" s="16" customFormat="1" ht="19.5" customHeight="1" x14ac:dyDescent="0.15">
      <c r="A51" s="45"/>
      <c r="B51" s="32"/>
      <c r="C51" s="12" t="s">
        <v>38</v>
      </c>
      <c r="D51" s="26"/>
      <c r="E51" s="27"/>
      <c r="F51" s="13"/>
      <c r="G51" s="14"/>
      <c r="H51" s="15"/>
      <c r="I51" s="11"/>
      <c r="J51" s="22"/>
      <c r="K51" s="22"/>
      <c r="L51" s="17"/>
      <c r="M51" s="22" t="s">
        <v>135</v>
      </c>
      <c r="N51" s="22" t="s">
        <v>135</v>
      </c>
      <c r="O51" s="22"/>
      <c r="P51" s="22" t="s">
        <v>131</v>
      </c>
    </row>
    <row r="52" spans="1:16" s="7" customFormat="1" ht="19.5" customHeight="1" x14ac:dyDescent="0.15">
      <c r="A52" s="45"/>
      <c r="B52" s="31" t="s">
        <v>65</v>
      </c>
      <c r="C52" s="6" t="s">
        <v>24</v>
      </c>
      <c r="D52" s="26">
        <f t="shared" si="0"/>
        <v>23300</v>
      </c>
      <c r="E52" s="27">
        <v>24133.333333333332</v>
      </c>
      <c r="F52" s="3" t="str">
        <f>IF((D52-E52)&lt;0,"↓",IF((D52-E52)&gt;0,"↑",""))</f>
        <v>↓</v>
      </c>
      <c r="G52" s="4">
        <f>ABS(D52-E52)</f>
        <v>833.33333333333212</v>
      </c>
      <c r="H52" s="8">
        <f>IFERROR(ROUND(((D52-E52)/E52)*100,1),"-")</f>
        <v>-3.5</v>
      </c>
      <c r="I52" s="11">
        <v>23300</v>
      </c>
      <c r="J52" s="11"/>
      <c r="K52" s="11"/>
      <c r="L52" s="11"/>
      <c r="M52" s="21">
        <v>23300</v>
      </c>
      <c r="N52" s="21">
        <v>23300</v>
      </c>
      <c r="O52" s="21"/>
      <c r="P52" s="21"/>
    </row>
    <row r="53" spans="1:16" s="16" customFormat="1" ht="19.5" customHeight="1" x14ac:dyDescent="0.15">
      <c r="A53" s="45"/>
      <c r="B53" s="32"/>
      <c r="C53" s="12" t="s">
        <v>38</v>
      </c>
      <c r="D53" s="26"/>
      <c r="E53" s="27"/>
      <c r="F53" s="13"/>
      <c r="G53" s="14"/>
      <c r="H53" s="15"/>
      <c r="I53" s="11"/>
      <c r="J53" s="17"/>
      <c r="K53" s="17"/>
      <c r="L53" s="17"/>
      <c r="M53" s="22"/>
      <c r="N53" s="22"/>
      <c r="O53" s="22"/>
      <c r="P53" s="22"/>
    </row>
    <row r="54" spans="1:16" s="7" customFormat="1" ht="19.5" customHeight="1" x14ac:dyDescent="0.15">
      <c r="A54" s="45"/>
      <c r="B54" s="31" t="s">
        <v>66</v>
      </c>
      <c r="C54" s="6" t="s">
        <v>9</v>
      </c>
      <c r="D54" s="26">
        <f t="shared" si="0"/>
        <v>3102.5</v>
      </c>
      <c r="E54" s="27">
        <v>2915</v>
      </c>
      <c r="F54" s="3" t="str">
        <f>IF((D54-E54)&lt;0,"↓",IF((D54-E54)&gt;0,"↑",""))</f>
        <v>↑</v>
      </c>
      <c r="G54" s="4">
        <f>ABS(D54-E54)</f>
        <v>187.5</v>
      </c>
      <c r="H54" s="8">
        <f>IFERROR(ROUND(((D54-E54)/E54)*100,1),"-")</f>
        <v>6.4</v>
      </c>
      <c r="I54" s="11">
        <v>4990</v>
      </c>
      <c r="J54" s="11">
        <v>1700</v>
      </c>
      <c r="K54" s="11">
        <v>2280</v>
      </c>
      <c r="L54" s="11">
        <v>1290</v>
      </c>
      <c r="M54" s="21">
        <v>4990</v>
      </c>
      <c r="N54" s="21">
        <v>5280</v>
      </c>
      <c r="O54" s="21">
        <v>2700</v>
      </c>
      <c r="P54" s="21">
        <v>1590</v>
      </c>
    </row>
    <row r="55" spans="1:16" s="16" customFormat="1" ht="19.5" customHeight="1" x14ac:dyDescent="0.15">
      <c r="A55" s="45"/>
      <c r="B55" s="32"/>
      <c r="C55" s="12" t="s">
        <v>38</v>
      </c>
      <c r="D55" s="26"/>
      <c r="E55" s="27"/>
      <c r="F55" s="13"/>
      <c r="G55" s="14"/>
      <c r="H55" s="15"/>
      <c r="I55" s="11" t="s">
        <v>101</v>
      </c>
      <c r="J55" s="17" t="s">
        <v>138</v>
      </c>
      <c r="K55" s="17" t="s">
        <v>128</v>
      </c>
      <c r="L55" s="17" t="s">
        <v>101</v>
      </c>
      <c r="M55" s="22" t="s">
        <v>128</v>
      </c>
      <c r="N55" s="22" t="s">
        <v>141</v>
      </c>
      <c r="O55" s="22" t="s">
        <v>93</v>
      </c>
      <c r="P55" s="22" t="s">
        <v>117</v>
      </c>
    </row>
    <row r="56" spans="1:16" s="7" customFormat="1" ht="19.5" customHeight="1" x14ac:dyDescent="0.15">
      <c r="A56" s="45"/>
      <c r="B56" s="31" t="s">
        <v>67</v>
      </c>
      <c r="C56" s="6" t="s">
        <v>43</v>
      </c>
      <c r="D56" s="26">
        <f t="shared" si="0"/>
        <v>17195</v>
      </c>
      <c r="E56" s="27">
        <v>16930</v>
      </c>
      <c r="F56" s="3" t="str">
        <f>IF((D56-E56)&lt;0,"↓",IF((D56-E56)&gt;0,"↑",""))</f>
        <v>↑</v>
      </c>
      <c r="G56" s="4">
        <f>ABS(D56-E56)</f>
        <v>265</v>
      </c>
      <c r="H56" s="8">
        <f>IFERROR(ROUND(((D56-E56)/E56)*100,1),"-")</f>
        <v>1.6</v>
      </c>
      <c r="I56" s="11">
        <v>20600</v>
      </c>
      <c r="J56" s="11">
        <v>15500</v>
      </c>
      <c r="K56" s="11">
        <v>12900</v>
      </c>
      <c r="L56" s="11">
        <v>12900</v>
      </c>
      <c r="M56" s="21">
        <v>19800</v>
      </c>
      <c r="N56" s="21">
        <v>19980</v>
      </c>
      <c r="O56" s="21">
        <v>12900</v>
      </c>
      <c r="P56" s="21">
        <v>22980</v>
      </c>
    </row>
    <row r="57" spans="1:16" s="16" customFormat="1" ht="19.5" customHeight="1" x14ac:dyDescent="0.15">
      <c r="A57" s="45"/>
      <c r="B57" s="32"/>
      <c r="C57" s="12" t="s">
        <v>38</v>
      </c>
      <c r="D57" s="26"/>
      <c r="E57" s="27"/>
      <c r="F57" s="13"/>
      <c r="G57" s="14"/>
      <c r="H57" s="15"/>
      <c r="I57" s="11" t="s">
        <v>153</v>
      </c>
      <c r="J57" s="17" t="s">
        <v>92</v>
      </c>
      <c r="K57" s="17" t="s">
        <v>92</v>
      </c>
      <c r="L57" s="17" t="s">
        <v>92</v>
      </c>
      <c r="M57" s="22"/>
      <c r="N57" s="22"/>
      <c r="O57" s="22" t="s">
        <v>106</v>
      </c>
      <c r="P57" s="22"/>
    </row>
    <row r="58" spans="1:16" s="7" customFormat="1" ht="19.5" customHeight="1" x14ac:dyDescent="0.15">
      <c r="A58" s="45"/>
      <c r="B58" s="31" t="s">
        <v>68</v>
      </c>
      <c r="C58" s="6" t="s">
        <v>10</v>
      </c>
      <c r="D58" s="26">
        <f t="shared" si="0"/>
        <v>1420</v>
      </c>
      <c r="E58" s="27">
        <v>1402.5</v>
      </c>
      <c r="F58" s="3" t="str">
        <f>IF((D58-E58)&lt;0,"↓",IF((D58-E58)&gt;0,"↑",""))</f>
        <v>↑</v>
      </c>
      <c r="G58" s="4">
        <f>ABS(D58-E58)</f>
        <v>17.5</v>
      </c>
      <c r="H58" s="8">
        <f>IFERROR(ROUND(((D58-E58)/E58)*100,1),"-")</f>
        <v>1.2</v>
      </c>
      <c r="I58" s="11">
        <v>1350</v>
      </c>
      <c r="J58" s="11">
        <v>1650</v>
      </c>
      <c r="K58" s="11">
        <v>1390</v>
      </c>
      <c r="L58" s="11">
        <v>1400</v>
      </c>
      <c r="M58" s="21">
        <v>1410</v>
      </c>
      <c r="N58" s="21">
        <v>1340</v>
      </c>
      <c r="O58" s="21">
        <v>1410</v>
      </c>
      <c r="P58" s="21">
        <v>1410</v>
      </c>
    </row>
    <row r="59" spans="1:16" s="16" customFormat="1" ht="19.5" customHeight="1" x14ac:dyDescent="0.15">
      <c r="A59" s="46"/>
      <c r="B59" s="32"/>
      <c r="C59" s="12" t="s">
        <v>38</v>
      </c>
      <c r="D59" s="26"/>
      <c r="E59" s="27"/>
      <c r="F59" s="13"/>
      <c r="G59" s="14"/>
      <c r="H59" s="15"/>
      <c r="I59" s="17"/>
      <c r="J59" s="17"/>
      <c r="K59" s="17"/>
      <c r="L59" s="17"/>
      <c r="M59" s="22"/>
      <c r="N59" s="22"/>
      <c r="O59" s="22"/>
      <c r="P59" s="22"/>
    </row>
    <row r="60" spans="1:16" s="7" customFormat="1" ht="19.5" customHeight="1" x14ac:dyDescent="0.15">
      <c r="A60" s="50" t="s">
        <v>34</v>
      </c>
      <c r="B60" s="31" t="s">
        <v>69</v>
      </c>
      <c r="C60" s="6" t="s">
        <v>30</v>
      </c>
      <c r="D60" s="26">
        <f t="shared" si="0"/>
        <v>14375</v>
      </c>
      <c r="E60" s="27">
        <v>12250</v>
      </c>
      <c r="F60" s="3" t="str">
        <f>IF((D60-E60)&lt;0,"↓",IF((D60-E60)&gt;0,"↑",""))</f>
        <v>↑</v>
      </c>
      <c r="G60" s="4">
        <f>ABS(D60-E60)</f>
        <v>2125</v>
      </c>
      <c r="H60" s="8">
        <f>IFERROR(ROUND(((D60-E60)/E60)*100,1),"-")</f>
        <v>17.3</v>
      </c>
      <c r="I60" s="11">
        <v>24900</v>
      </c>
      <c r="J60" s="11">
        <v>1100</v>
      </c>
      <c r="K60" s="11">
        <v>16900</v>
      </c>
      <c r="L60" s="11">
        <v>9500</v>
      </c>
      <c r="M60" s="21">
        <v>17900</v>
      </c>
      <c r="N60" s="21">
        <v>17900</v>
      </c>
      <c r="O60" s="21">
        <v>12900</v>
      </c>
      <c r="P60" s="21">
        <v>13900</v>
      </c>
    </row>
    <row r="61" spans="1:16" s="16" customFormat="1" ht="19.5" customHeight="1" x14ac:dyDescent="0.15">
      <c r="A61" s="51"/>
      <c r="B61" s="32"/>
      <c r="C61" s="12" t="s">
        <v>38</v>
      </c>
      <c r="D61" s="26"/>
      <c r="E61" s="27"/>
      <c r="F61" s="13"/>
      <c r="G61" s="14"/>
      <c r="H61" s="15"/>
      <c r="I61" s="17" t="s">
        <v>130</v>
      </c>
      <c r="J61" s="17" t="s">
        <v>157</v>
      </c>
      <c r="K61" s="22" t="s">
        <v>161</v>
      </c>
      <c r="L61" s="17" t="s">
        <v>133</v>
      </c>
      <c r="M61" s="22" t="s">
        <v>105</v>
      </c>
      <c r="N61" s="22" t="s">
        <v>167</v>
      </c>
      <c r="O61" s="22" t="s">
        <v>169</v>
      </c>
      <c r="P61" s="22" t="s">
        <v>174</v>
      </c>
    </row>
    <row r="62" spans="1:16" s="7" customFormat="1" ht="19.5" customHeight="1" x14ac:dyDescent="0.15">
      <c r="A62" s="51"/>
      <c r="B62" s="31" t="s">
        <v>70</v>
      </c>
      <c r="C62" s="6" t="s">
        <v>11</v>
      </c>
      <c r="D62" s="26">
        <f t="shared" si="0"/>
        <v>12785</v>
      </c>
      <c r="E62" s="27">
        <v>12482.5</v>
      </c>
      <c r="F62" s="3" t="str">
        <f>IF((D62-E62)&lt;0,"↓",IF((D62-E62)&gt;0,"↑",""))</f>
        <v>↑</v>
      </c>
      <c r="G62" s="4">
        <f>ABS(D62-E62)</f>
        <v>302.5</v>
      </c>
      <c r="H62" s="8">
        <f>IFERROR(ROUND(((D62-E62)/E62)*100,1),"-")</f>
        <v>2.4</v>
      </c>
      <c r="I62" s="11">
        <v>13900</v>
      </c>
      <c r="J62" s="11">
        <v>9500</v>
      </c>
      <c r="K62" s="11">
        <v>8900</v>
      </c>
      <c r="L62" s="11">
        <v>8980</v>
      </c>
      <c r="M62" s="21">
        <v>19900</v>
      </c>
      <c r="N62" s="21">
        <v>14900</v>
      </c>
      <c r="O62" s="21">
        <v>12300</v>
      </c>
      <c r="P62" s="21">
        <v>13900</v>
      </c>
    </row>
    <row r="63" spans="1:16" s="16" customFormat="1" ht="19.5" customHeight="1" x14ac:dyDescent="0.15">
      <c r="A63" s="51"/>
      <c r="B63" s="32"/>
      <c r="C63" s="12" t="s">
        <v>38</v>
      </c>
      <c r="D63" s="26"/>
      <c r="E63" s="27"/>
      <c r="F63" s="13"/>
      <c r="G63" s="14"/>
      <c r="H63" s="15"/>
      <c r="I63" s="17" t="s">
        <v>107</v>
      </c>
      <c r="J63" s="22"/>
      <c r="K63" s="17" t="s">
        <v>123</v>
      </c>
      <c r="L63" s="17" t="s">
        <v>134</v>
      </c>
      <c r="M63" s="22" t="s">
        <v>119</v>
      </c>
      <c r="N63" s="22" t="s">
        <v>101</v>
      </c>
      <c r="O63" s="22" t="s">
        <v>170</v>
      </c>
      <c r="P63" s="22" t="s">
        <v>173</v>
      </c>
    </row>
    <row r="64" spans="1:16" s="7" customFormat="1" ht="19.5" customHeight="1" x14ac:dyDescent="0.15">
      <c r="A64" s="51"/>
      <c r="B64" s="31" t="s">
        <v>71</v>
      </c>
      <c r="C64" s="6" t="s">
        <v>12</v>
      </c>
      <c r="D64" s="26">
        <f t="shared" si="0"/>
        <v>19987.5</v>
      </c>
      <c r="E64" s="27">
        <v>19575</v>
      </c>
      <c r="F64" s="3" t="str">
        <f t="shared" ref="F64:F71" si="1">IF((D64-E64)&lt;0,"↓",IF((D64-E64)&gt;0,"↑",""))</f>
        <v>↑</v>
      </c>
      <c r="G64" s="4">
        <f>ABS(D64-E64)</f>
        <v>412.5</v>
      </c>
      <c r="H64" s="8">
        <f>IFERROR(ROUND(((D64-E64)/E64)*100,1),"-")</f>
        <v>2.1</v>
      </c>
      <c r="I64" s="11">
        <v>38900</v>
      </c>
      <c r="J64" s="11">
        <v>18500</v>
      </c>
      <c r="K64" s="11">
        <v>19900</v>
      </c>
      <c r="L64" s="11">
        <v>17800</v>
      </c>
      <c r="M64" s="21">
        <v>12900</v>
      </c>
      <c r="N64" s="21">
        <v>23900</v>
      </c>
      <c r="O64" s="21">
        <v>10500</v>
      </c>
      <c r="P64" s="21">
        <v>17500</v>
      </c>
    </row>
    <row r="65" spans="1:16" s="16" customFormat="1" ht="24" customHeight="1" x14ac:dyDescent="0.15">
      <c r="A65" s="52"/>
      <c r="B65" s="32"/>
      <c r="C65" s="12" t="s">
        <v>38</v>
      </c>
      <c r="D65" s="26"/>
      <c r="E65" s="27"/>
      <c r="F65" s="13" t="str">
        <f t="shared" si="1"/>
        <v/>
      </c>
      <c r="G65" s="14"/>
      <c r="H65" s="15"/>
      <c r="I65" s="22" t="s">
        <v>154</v>
      </c>
      <c r="J65" s="22"/>
      <c r="K65" s="22"/>
      <c r="L65" s="17"/>
      <c r="M65" s="22" t="s">
        <v>166</v>
      </c>
      <c r="N65" s="22" t="s">
        <v>137</v>
      </c>
      <c r="O65" s="22" t="s">
        <v>171</v>
      </c>
      <c r="P65" s="22" t="s">
        <v>148</v>
      </c>
    </row>
    <row r="66" spans="1:16" s="7" customFormat="1" ht="19.5" customHeight="1" x14ac:dyDescent="0.15">
      <c r="A66" s="47" t="s">
        <v>25</v>
      </c>
      <c r="B66" s="31" t="s">
        <v>26</v>
      </c>
      <c r="C66" s="6" t="s">
        <v>14</v>
      </c>
      <c r="D66" s="26">
        <f t="shared" si="0"/>
        <v>1596.25</v>
      </c>
      <c r="E66" s="27">
        <v>1601</v>
      </c>
      <c r="F66" s="3" t="str">
        <f t="shared" si="1"/>
        <v>↓</v>
      </c>
      <c r="G66" s="4">
        <f>ABS(D66-E66)</f>
        <v>4.75</v>
      </c>
      <c r="H66" s="8">
        <f>IFERROR(ROUND(((D66-E66)/E66)*100,1),"-")</f>
        <v>-0.3</v>
      </c>
      <c r="I66" s="11">
        <v>1665</v>
      </c>
      <c r="J66" s="11"/>
      <c r="K66" s="11">
        <v>1541</v>
      </c>
      <c r="L66" s="21"/>
      <c r="M66" s="21"/>
      <c r="N66" s="21">
        <v>1562</v>
      </c>
      <c r="O66" s="21"/>
      <c r="P66" s="21">
        <v>1617</v>
      </c>
    </row>
    <row r="67" spans="1:16" s="16" customFormat="1" ht="19.5" customHeight="1" x14ac:dyDescent="0.15">
      <c r="A67" s="48"/>
      <c r="B67" s="32"/>
      <c r="C67" s="12" t="s">
        <v>38</v>
      </c>
      <c r="D67" s="26"/>
      <c r="E67" s="27"/>
      <c r="F67" s="13" t="str">
        <f t="shared" si="1"/>
        <v/>
      </c>
      <c r="G67" s="14"/>
      <c r="H67" s="15"/>
      <c r="I67" s="17"/>
      <c r="J67" s="17"/>
      <c r="K67" s="17"/>
      <c r="L67" s="17"/>
      <c r="M67" s="22"/>
      <c r="N67" s="22"/>
      <c r="O67" s="22"/>
      <c r="P67" s="22"/>
    </row>
    <row r="68" spans="1:16" s="7" customFormat="1" ht="19.5" customHeight="1" x14ac:dyDescent="0.15">
      <c r="A68" s="48"/>
      <c r="B68" s="31" t="s">
        <v>72</v>
      </c>
      <c r="C68" s="6" t="s">
        <v>14</v>
      </c>
      <c r="D68" s="26"/>
      <c r="E68" s="27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1"/>
      <c r="M68" s="21"/>
      <c r="N68" s="21"/>
      <c r="O68" s="21"/>
      <c r="P68" s="21"/>
    </row>
    <row r="69" spans="1:16" s="16" customFormat="1" ht="19.5" customHeight="1" x14ac:dyDescent="0.15">
      <c r="A69" s="48"/>
      <c r="B69" s="32"/>
      <c r="C69" s="12" t="s">
        <v>38</v>
      </c>
      <c r="D69" s="26"/>
      <c r="E69" s="27"/>
      <c r="F69" s="13" t="str">
        <f t="shared" si="1"/>
        <v/>
      </c>
      <c r="G69" s="14"/>
      <c r="H69" s="15"/>
      <c r="I69" s="17"/>
      <c r="J69" s="17"/>
      <c r="K69" s="17"/>
      <c r="L69" s="17"/>
      <c r="M69" s="22"/>
      <c r="N69" s="22"/>
      <c r="O69" s="22"/>
      <c r="P69" s="22"/>
    </row>
    <row r="70" spans="1:16" s="7" customFormat="1" ht="19.5" customHeight="1" x14ac:dyDescent="0.15">
      <c r="A70" s="48"/>
      <c r="B70" s="31" t="s">
        <v>73</v>
      </c>
      <c r="C70" s="6" t="s">
        <v>14</v>
      </c>
      <c r="D70" s="26">
        <f t="shared" ref="D70" si="2">AVERAGE(I70:P70)</f>
        <v>1464.5</v>
      </c>
      <c r="E70" s="27">
        <v>1485.25</v>
      </c>
      <c r="F70" s="3" t="str">
        <f t="shared" si="1"/>
        <v>↓</v>
      </c>
      <c r="G70" s="4">
        <f>ABS(D70-E70)</f>
        <v>20.75</v>
      </c>
      <c r="H70" s="8">
        <f>IFERROR(ROUND(((D70-E70)/E70)*100,1),"-")</f>
        <v>-1.4</v>
      </c>
      <c r="I70" s="11">
        <v>1535</v>
      </c>
      <c r="J70" s="11"/>
      <c r="K70" s="11">
        <v>1413</v>
      </c>
      <c r="L70" s="21"/>
      <c r="M70" s="21"/>
      <c r="N70" s="21">
        <v>1433</v>
      </c>
      <c r="O70" s="21"/>
      <c r="P70" s="21">
        <v>1477</v>
      </c>
    </row>
    <row r="71" spans="1:16" s="16" customFormat="1" ht="19.5" customHeight="1" x14ac:dyDescent="0.15">
      <c r="A71" s="48"/>
      <c r="B71" s="32"/>
      <c r="C71" s="12" t="s">
        <v>38</v>
      </c>
      <c r="D71" s="26"/>
      <c r="E71" s="27"/>
      <c r="F71" s="13" t="str">
        <f t="shared" si="1"/>
        <v/>
      </c>
      <c r="G71" s="14"/>
      <c r="H71" s="15"/>
      <c r="I71" s="17"/>
      <c r="J71" s="17"/>
      <c r="K71" s="17"/>
      <c r="L71" s="17"/>
      <c r="M71" s="22"/>
      <c r="N71" s="22"/>
      <c r="O71" s="22"/>
      <c r="P71" s="22"/>
    </row>
    <row r="72" spans="1:16" s="7" customFormat="1" ht="19.5" customHeight="1" x14ac:dyDescent="0.15">
      <c r="A72" s="48"/>
      <c r="B72" s="31" t="s">
        <v>27</v>
      </c>
      <c r="C72" s="6" t="s">
        <v>44</v>
      </c>
      <c r="D72" s="26"/>
      <c r="E72" s="27"/>
      <c r="F72" s="3"/>
      <c r="G72" s="4" t="s">
        <v>85</v>
      </c>
      <c r="H72" s="8" t="s">
        <v>85</v>
      </c>
      <c r="I72" s="11"/>
      <c r="J72" s="11"/>
      <c r="K72" s="11"/>
      <c r="L72" s="11"/>
      <c r="M72" s="21"/>
      <c r="N72" s="21"/>
      <c r="O72" s="21"/>
      <c r="P72" s="21"/>
    </row>
    <row r="73" spans="1:16" s="16" customFormat="1" ht="19.5" customHeight="1" x14ac:dyDescent="0.15">
      <c r="A73" s="49"/>
      <c r="B73" s="32"/>
      <c r="C73" s="12" t="s">
        <v>38</v>
      </c>
      <c r="D73" s="26"/>
      <c r="E73" s="27"/>
      <c r="F73" s="13"/>
      <c r="G73" s="14"/>
      <c r="H73" s="15"/>
      <c r="I73" s="17"/>
      <c r="J73" s="17"/>
      <c r="K73" s="17"/>
      <c r="L73" s="17"/>
      <c r="M73" s="22"/>
      <c r="N73" s="22"/>
      <c r="O73" s="22"/>
      <c r="P73" s="2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2025-06-13T04:50:10Z</dcterms:modified>
</cp:coreProperties>
</file>