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<sst xmlns="http://schemas.openxmlformats.org/spreadsheetml/2006/main" count="248" uniqueCount="185">
  <si>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</si>
  <si>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</si>
  <si>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</si>
  <si>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</si>
  <si>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</si>
  <si>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</si>
  <si>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</si>
  <si>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</si>
  <si>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</si>
  <si>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</si>
  <si>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</si>
  <si>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</si>
  <si>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</si>
  <si>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</si>
  <si>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</si>
  <si>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</si>
  <si>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</si>
  <si>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</si>
  <si>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</si>
  <si>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</si>
  <si>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</si>
  <si>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</si>
  <si>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</si>
  <si>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</si>
  <si>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</si>
  <si>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</si>
  <si>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</si>
  <si>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</si>
  <si>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</si>
  <si>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</si>
  <si>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</si>
  <si>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</si>
  <si>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</si>
  <si>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</si>
  <si>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</si>
  <si>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</si>
  <si>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</si>
  <si>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</si>
  <si>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</si>
  <si>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</si>
  <si>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</si>
  <si>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</si>
  <si>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</si>
  <si>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</si>
  <si>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</si>
  <si>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</si>
  <si>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</si>
  <si>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</si>
  <si>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</si>
  <si>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</si>
  <si>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</si>
  <si>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</si>
  <si>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</si>
  <si>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</si>
  <si>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</si>
  <si>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</si>
  <si>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</si>
  <si>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</si>
  <si>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</si>
  <si>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</si>
  <si>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</si>
  <si>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</si>
  <si>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</si>
  <si>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</si>
  <si>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</si>
  <si>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</si>
  <si>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</si>
  <si>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</si>
  <si>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</si>
  <si>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</si>
  <si>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</si>
  <si>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</si>
  <si>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</si>
  <si>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</si>
  <si>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</si>
  <si>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</si>
  <si>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</si>
  <si>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</si>
  <si>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</si>
  <si>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</si>
  <si>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</si>
  <si>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</si>
  <si>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</si>
  <si>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</si>
  <si>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</si>
  <si>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</si>
  <si>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</si>
  <si>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</si>
  <si>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</si>
  <si>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</si>
  <si>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</si>
  <si>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</si>
  <si>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</si>
  <si>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</si>
  <si>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</si>
  <si>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</si>
  <si>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</si>
  <si>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</si>
  <si>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</si>
  <si>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</si>
  <si>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GS마트
(당하점)</t>
    <phoneticPr fontId="2" type="noConversion"/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</si>
  <si>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</si>
  <si>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</si>
  <si>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</si>
  <si>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</si>
  <si>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</si>
  <si>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</si>
  <si>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</si>
  <si>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</si>
  <si>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</si>
  <si>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</si>
  <si>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</si>
  <si>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1단</t>
    <phoneticPr fontId="2" type="noConversion"/>
  </si>
  <si>
    <t>5개입</t>
    <phoneticPr fontId="2" type="noConversion"/>
  </si>
  <si>
    <t>풀무원300g부침용</t>
    <phoneticPr fontId="2" type="noConversion"/>
  </si>
  <si>
    <t>영양</t>
    <phoneticPr fontId="2" type="noConversion"/>
  </si>
  <si>
    <t>유한젠1.4*2</t>
    <phoneticPr fontId="2" type="noConversion"/>
  </si>
  <si>
    <t>1,050g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</si>
  <si>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</si>
  <si>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</si>
  <si>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</si>
  <si>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</si>
  <si>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특란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</si>
  <si>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</si>
  <si>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</si>
  <si>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</si>
  <si>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700g</t>
    <phoneticPr fontId="2" type="noConversion"/>
  </si>
  <si>
    <t>600g</t>
    <phoneticPr fontId="2" type="noConversion"/>
  </si>
  <si>
    <t>1등급15입</t>
    <phoneticPr fontId="2" type="noConversion"/>
  </si>
  <si>
    <t>3개</t>
    <phoneticPr fontId="2" type="noConversion"/>
  </si>
  <si>
    <t>5개입</t>
    <phoneticPr fontId="2" type="noConversion"/>
  </si>
  <si>
    <t>우유식빵</t>
    <phoneticPr fontId="2" type="noConversion"/>
  </si>
  <si>
    <t>1단</t>
    <phoneticPr fontId="2" type="noConversion"/>
  </si>
  <si>
    <t>2.7kg</t>
    <phoneticPr fontId="2" type="noConversion"/>
  </si>
  <si>
    <t>카놀라유</t>
    <phoneticPr fontId="2" type="noConversion"/>
  </si>
  <si>
    <t>정갈한쌀</t>
    <phoneticPr fontId="2" type="noConversion"/>
  </si>
  <si>
    <t>꿀부사</t>
    <phoneticPr fontId="2" type="noConversion"/>
  </si>
  <si>
    <t>크리넥스데코24</t>
    <phoneticPr fontId="2" type="noConversion"/>
  </si>
  <si>
    <t>1.2kg</t>
    <phoneticPr fontId="2" type="noConversion"/>
  </si>
  <si>
    <t xml:space="preserve">3.2kg </t>
    <phoneticPr fontId="2" type="noConversion"/>
  </si>
  <si>
    <t>크리넥스데코30</t>
    <phoneticPr fontId="2" type="noConversion"/>
  </si>
  <si>
    <t>1단</t>
    <phoneticPr fontId="2" type="noConversion"/>
  </si>
  <si>
    <t>국산(대)</t>
    <phoneticPr fontId="2" type="noConversion"/>
  </si>
  <si>
    <t>1.8kg</t>
    <phoneticPr fontId="2" type="noConversion"/>
  </si>
  <si>
    <t>500g</t>
    <phoneticPr fontId="2" type="noConversion"/>
  </si>
  <si>
    <t>3개</t>
    <phoneticPr fontId="2" type="noConversion"/>
  </si>
  <si>
    <t>900g</t>
    <phoneticPr fontId="2" type="noConversion"/>
  </si>
  <si>
    <t>손질생물고등어</t>
    <phoneticPr fontId="2" type="noConversion"/>
  </si>
  <si>
    <t>신선영양란25구</t>
    <phoneticPr fontId="2" type="noConversion"/>
  </si>
  <si>
    <t>농협안심쌀쌀(세일)</t>
    <phoneticPr fontId="2" type="noConversion"/>
  </si>
  <si>
    <t>1+1</t>
    <phoneticPr fontId="2" type="noConversion"/>
  </si>
  <si>
    <t>풀무원340g</t>
    <phoneticPr fontId="2" type="noConversion"/>
  </si>
  <si>
    <t>1kg</t>
    <phoneticPr fontId="2" type="noConversion"/>
  </si>
  <si>
    <t>2kg</t>
    <phoneticPr fontId="2" type="noConversion"/>
  </si>
  <si>
    <t>1등급30입</t>
    <phoneticPr fontId="2" type="noConversion"/>
  </si>
  <si>
    <t>고창</t>
    <phoneticPr fontId="2" type="noConversion"/>
  </si>
  <si>
    <t>저온숙성빵</t>
    <phoneticPr fontId="2" type="noConversion"/>
  </si>
  <si>
    <t>완도</t>
    <phoneticPr fontId="2" type="noConversion"/>
  </si>
  <si>
    <t>우유식빵</t>
    <phoneticPr fontId="2" type="noConversion"/>
  </si>
  <si>
    <t>러브미</t>
    <phoneticPr fontId="2" type="noConversion"/>
  </si>
  <si>
    <t>수협이력제 200g</t>
    <phoneticPr fontId="2" type="noConversion"/>
  </si>
  <si>
    <t>국거리1++등급500g</t>
    <phoneticPr fontId="2" type="noConversion"/>
  </si>
  <si>
    <t>한돈구이용500g</t>
    <phoneticPr fontId="2" type="noConversion"/>
  </si>
  <si>
    <t>저온숙성빵</t>
    <phoneticPr fontId="2" type="noConversion"/>
  </si>
  <si>
    <t>11월30일</t>
    <phoneticPr fontId="2" type="noConversion"/>
  </si>
  <si>
    <t>50%세일</t>
    <phoneticPr fontId="2" type="noConversion"/>
  </si>
  <si>
    <t>50%세일</t>
    <phoneticPr fontId="2" type="noConversion"/>
  </si>
  <si>
    <t>11월28일</t>
    <phoneticPr fontId="2" type="noConversion"/>
  </si>
  <si>
    <t>11월29일</t>
    <phoneticPr fontId="2" type="noConversion"/>
  </si>
  <si>
    <t>11월217</t>
    <phoneticPr fontId="2" type="noConversion"/>
  </si>
  <si>
    <t>1.5kg</t>
    <phoneticPr fontId="2" type="noConversion"/>
  </si>
  <si>
    <t>327g</t>
    <phoneticPr fontId="2" type="noConversion"/>
  </si>
  <si>
    <t>농협영양</t>
    <phoneticPr fontId="2" type="noConversion"/>
  </si>
  <si>
    <t>380g</t>
    <phoneticPr fontId="2" type="noConversion"/>
  </si>
  <si>
    <t>300g</t>
    <phoneticPr fontId="2" type="noConversion"/>
  </si>
  <si>
    <t>4입</t>
    <phoneticPr fontId="2" type="noConversion"/>
  </si>
  <si>
    <t>특대</t>
    <phoneticPr fontId="2" type="noConversion"/>
  </si>
  <si>
    <t>부채살302g</t>
    <phoneticPr fontId="2" type="noConversion"/>
  </si>
  <si>
    <t>500g</t>
    <phoneticPr fontId="2" type="noConversion"/>
  </si>
  <si>
    <t>296g</t>
    <phoneticPr fontId="2" type="noConversion"/>
  </si>
  <si>
    <t>영월</t>
    <phoneticPr fontId="2" type="noConversion"/>
  </si>
  <si>
    <t>340g</t>
    <phoneticPr fontId="2" type="noConversion"/>
  </si>
  <si>
    <t xml:space="preserve">1.2kg </t>
    <phoneticPr fontId="2" type="noConversion"/>
  </si>
  <si>
    <t>하림토종닭11호</t>
    <phoneticPr fontId="2" type="noConversion"/>
  </si>
  <si>
    <t>러브미1+1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</si>
</sst>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7" sqref="P6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50" t="s">
        <v>89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5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100</v>
      </c>
    </row>
    <row r="3" spans="1:16" s="5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2" t="s">
        <v>164</v>
      </c>
      <c r="J3" s="12" t="s">
        <v>167</v>
      </c>
      <c r="K3" s="12" t="s">
        <v>168</v>
      </c>
      <c r="L3" s="12" t="s">
        <v>169</v>
      </c>
      <c r="M3" s="25" t="s">
        <v>167</v>
      </c>
      <c r="N3" s="25" t="s">
        <v>167</v>
      </c>
      <c r="O3" s="25" t="s">
        <v>164</v>
      </c>
      <c r="P3" s="25" t="s">
        <v>167</v>
      </c>
    </row>
    <row r="4" spans="1:16" s="8" customFormat="1" ht="19.5" customHeight="1" x14ac:dyDescent="0.15">
      <c r="A4" s="51" t="s">
        <v>18</v>
      </c>
      <c r="B4" s="38" t="s">
        <v>19</v>
      </c>
      <c r="C4" s="7" t="s">
        <v>29</v>
      </c>
      <c r="D4" s="31">
        <f>AVERAGE(I4:P4)</f>
        <v>65962.5</v>
      </c>
      <c r="E4" s="32">
        <v>56188</v>
      </c>
      <c r="F4" s="3" t="str">
        <f>IF((D4-E4)&lt;0,"↓",IF((D4-E4)&gt;0,"↑",""))</f>
        <v>↑</v>
      </c>
      <c r="G4" s="4">
        <f>ABS(D4-E4)</f>
        <v>9774.5</v>
      </c>
      <c r="H4" s="10">
        <f>IFERROR(ROUND(((D4-E4)/E4)*100,1),"-")</f>
        <v>17.399999999999999</v>
      </c>
      <c r="I4" s="33">
        <v>51900</v>
      </c>
      <c r="J4" s="13">
        <v>69000</v>
      </c>
      <c r="K4" s="13">
        <v>72800</v>
      </c>
      <c r="L4" s="13">
        <v>72500</v>
      </c>
      <c r="M4" s="33">
        <v>59900</v>
      </c>
      <c r="N4" s="26">
        <v>59800</v>
      </c>
      <c r="O4" s="26">
        <v>76000</v>
      </c>
      <c r="P4" s="26">
        <v>65800</v>
      </c>
    </row>
    <row r="5" spans="1:16" s="18" customFormat="1" ht="19.5" customHeight="1" x14ac:dyDescent="0.15">
      <c r="A5" s="52"/>
      <c r="B5" s="39"/>
      <c r="C5" s="14" t="s">
        <v>38</v>
      </c>
      <c r="D5" s="31"/>
      <c r="E5" s="32"/>
      <c r="F5" s="15"/>
      <c r="G5" s="16"/>
      <c r="H5" s="17"/>
      <c r="I5" s="34" t="s">
        <v>149</v>
      </c>
      <c r="J5" s="19"/>
      <c r="K5" s="19"/>
      <c r="L5" s="19"/>
      <c r="M5" s="34" t="s">
        <v>135</v>
      </c>
      <c r="N5" s="26" t="s">
        <v>119</v>
      </c>
      <c r="O5" s="27"/>
      <c r="P5" s="26" t="s">
        <v>121</v>
      </c>
    </row>
    <row r="6" spans="1:16" s="8" customFormat="1" ht="19.5" customHeight="1" x14ac:dyDescent="0.15">
      <c r="A6" s="52"/>
      <c r="B6" s="38" t="s">
        <v>50</v>
      </c>
      <c r="C6" s="7" t="s">
        <v>0</v>
      </c>
      <c r="D6" s="31">
        <f t="shared" ref="D6:D66" si="0">AVERAGE(I6:P6)</f>
        <v>2267.5</v>
      </c>
      <c r="E6" s="32">
        <v>2518</v>
      </c>
      <c r="F6" s="3" t="str">
        <f>IF((D6-E6)&lt;0,"↓",IF((D6-E6)&gt;0,"↑",""))</f>
        <v>↓</v>
      </c>
      <c r="G6" s="4">
        <f>ABS(D6-E6)</f>
        <v>250.5</v>
      </c>
      <c r="H6" s="10">
        <f>IFERROR(ROUND(((D6-E6)/E6)*100,1),"-")</f>
        <v>-9.9</v>
      </c>
      <c r="I6" s="33">
        <v>2990</v>
      </c>
      <c r="J6" s="13">
        <v>2000</v>
      </c>
      <c r="K6" s="13">
        <v>2500</v>
      </c>
      <c r="L6" s="13">
        <v>2500</v>
      </c>
      <c r="M6" s="33">
        <v>2590</v>
      </c>
      <c r="N6" s="26">
        <v>1880</v>
      </c>
      <c r="O6" s="26">
        <v>1000</v>
      </c>
      <c r="P6" s="26">
        <v>2680</v>
      </c>
    </row>
    <row r="7" spans="1:16" s="18" customFormat="1" ht="18.75" customHeight="1" x14ac:dyDescent="0.15">
      <c r="A7" s="52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 t="s">
        <v>151</v>
      </c>
      <c r="N7" s="27" t="s">
        <v>173</v>
      </c>
      <c r="O7" s="27"/>
      <c r="P7" s="27" t="s">
        <v>181</v>
      </c>
    </row>
    <row r="8" spans="1:16" s="8" customFormat="1" ht="19.5" customHeight="1" x14ac:dyDescent="0.15">
      <c r="A8" s="52"/>
      <c r="B8" s="38" t="s">
        <v>57</v>
      </c>
      <c r="C8" s="7" t="s">
        <v>1</v>
      </c>
      <c r="D8" s="31">
        <f t="shared" si="0"/>
        <v>8161.25</v>
      </c>
      <c r="E8" s="32">
        <v>7820</v>
      </c>
      <c r="F8" s="3" t="str">
        <f>IF((D8-E8)&lt;0,"↓",IF((D8-E8)&gt;0,"↑",""))</f>
        <v>↑</v>
      </c>
      <c r="G8" s="4">
        <f>ABS(D8-E8)</f>
        <v>341.25</v>
      </c>
      <c r="H8" s="10">
        <f>IFERROR(ROUND(((D8-E8)/E8)*100,1),"-")</f>
        <v>4.4000000000000004</v>
      </c>
      <c r="I8" s="33">
        <v>9990</v>
      </c>
      <c r="J8" s="13">
        <v>12000</v>
      </c>
      <c r="K8" s="13">
        <v>10000</v>
      </c>
      <c r="L8" s="13">
        <v>10000</v>
      </c>
      <c r="M8" s="33">
        <v>8700</v>
      </c>
      <c r="N8" s="26">
        <v>3100</v>
      </c>
      <c r="O8" s="26">
        <v>3000</v>
      </c>
      <c r="P8" s="26">
        <v>8500</v>
      </c>
    </row>
    <row r="9" spans="1:16" s="18" customFormat="1" ht="19.5" customHeight="1" x14ac:dyDescent="0.15">
      <c r="A9" s="52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 t="s">
        <v>152</v>
      </c>
      <c r="N9" s="30" t="s">
        <v>174</v>
      </c>
      <c r="O9" s="27"/>
      <c r="P9" s="30" t="s">
        <v>146</v>
      </c>
    </row>
    <row r="10" spans="1:16" s="8" customFormat="1" ht="19.5" customHeight="1" x14ac:dyDescent="0.15">
      <c r="A10" s="52"/>
      <c r="B10" s="38" t="s">
        <v>56</v>
      </c>
      <c r="C10" s="7" t="s">
        <v>2</v>
      </c>
      <c r="D10" s="31">
        <f t="shared" si="0"/>
        <v>3348.75</v>
      </c>
      <c r="E10" s="32">
        <v>3534</v>
      </c>
      <c r="F10" s="3" t="str">
        <f>IF((D10-E10)&lt;0,"↓",IF((D10-E10)&gt;0,"↑",""))</f>
        <v>↓</v>
      </c>
      <c r="G10" s="4">
        <f>ABS(D10-E10)</f>
        <v>185.25</v>
      </c>
      <c r="H10" s="10">
        <f>IFERROR(ROUND(((D10-E10)/E10)*100,1),"-")</f>
        <v>-5.2</v>
      </c>
      <c r="I10" s="33">
        <v>4390</v>
      </c>
      <c r="J10" s="13">
        <v>2000</v>
      </c>
      <c r="K10" s="13">
        <v>2000</v>
      </c>
      <c r="L10" s="13">
        <v>2000</v>
      </c>
      <c r="M10" s="33">
        <v>5450</v>
      </c>
      <c r="N10" s="26">
        <v>4480</v>
      </c>
      <c r="O10" s="26">
        <v>2000</v>
      </c>
      <c r="P10" s="26">
        <v>4470</v>
      </c>
    </row>
    <row r="11" spans="1:16" s="18" customFormat="1" ht="19.5" customHeight="1" x14ac:dyDescent="0.15">
      <c r="A11" s="52"/>
      <c r="B11" s="39"/>
      <c r="C11" s="14" t="s">
        <v>38</v>
      </c>
      <c r="D11" s="31"/>
      <c r="E11" s="32"/>
      <c r="F11" s="15"/>
      <c r="G11" s="16"/>
      <c r="H11" s="17"/>
      <c r="I11" s="34" t="s">
        <v>108</v>
      </c>
      <c r="J11" s="19" t="s">
        <v>95</v>
      </c>
      <c r="K11" s="19" t="s">
        <v>95</v>
      </c>
      <c r="L11" s="34" t="s">
        <v>95</v>
      </c>
      <c r="M11" s="34" t="s">
        <v>153</v>
      </c>
      <c r="N11" s="27" t="s">
        <v>143</v>
      </c>
      <c r="O11" s="27"/>
      <c r="P11" s="27" t="s">
        <v>105</v>
      </c>
    </row>
    <row r="12" spans="1:16" s="8" customFormat="1" ht="19.5" customHeight="1" x14ac:dyDescent="0.15">
      <c r="A12" s="52"/>
      <c r="B12" s="38" t="s">
        <v>55</v>
      </c>
      <c r="C12" s="7" t="s">
        <v>81</v>
      </c>
      <c r="D12" s="31">
        <f t="shared" si="0"/>
        <v>3300</v>
      </c>
      <c r="E12" s="32">
        <v>2755</v>
      </c>
      <c r="F12" s="3" t="str">
        <f>IF((D12-E12)&lt;0,"↓",IF((D12-E12)&gt;0,"↑",""))</f>
        <v>↑</v>
      </c>
      <c r="G12" s="4">
        <f>ABS(D12-E12)</f>
        <v>545</v>
      </c>
      <c r="H12" s="10">
        <f>IFERROR(ROUND(((D12-E12)/E12)*100,1),"-")</f>
        <v>19.8</v>
      </c>
      <c r="I12" s="33">
        <v>2950</v>
      </c>
      <c r="J12" s="13">
        <v>3000</v>
      </c>
      <c r="K12" s="13">
        <v>3000</v>
      </c>
      <c r="L12" s="13">
        <v>3000</v>
      </c>
      <c r="M12" s="33">
        <v>3650</v>
      </c>
      <c r="N12" s="26">
        <v>4580</v>
      </c>
      <c r="O12" s="26">
        <v>2500</v>
      </c>
      <c r="P12" s="26">
        <v>3720</v>
      </c>
    </row>
    <row r="13" spans="1:16" s="18" customFormat="1" ht="19.5" customHeight="1" x14ac:dyDescent="0.15">
      <c r="A13" s="52"/>
      <c r="B13" s="39"/>
      <c r="C13" s="14" t="s">
        <v>38</v>
      </c>
      <c r="D13" s="31"/>
      <c r="E13" s="32"/>
      <c r="F13" s="15"/>
      <c r="G13" s="16"/>
      <c r="H13" s="17"/>
      <c r="I13" s="34" t="s">
        <v>141</v>
      </c>
      <c r="J13" s="19" t="s">
        <v>112</v>
      </c>
      <c r="K13" s="19" t="s">
        <v>112</v>
      </c>
      <c r="L13" s="19" t="s">
        <v>132</v>
      </c>
      <c r="M13" s="34" t="s">
        <v>126</v>
      </c>
      <c r="N13" s="27"/>
      <c r="O13" s="27"/>
      <c r="P13" s="27"/>
    </row>
    <row r="14" spans="1:16" s="8" customFormat="1" ht="19.5" customHeight="1" x14ac:dyDescent="0.15">
      <c r="A14" s="52"/>
      <c r="B14" s="38" t="s">
        <v>20</v>
      </c>
      <c r="C14" s="7" t="s">
        <v>2</v>
      </c>
      <c r="D14" s="31">
        <f t="shared" si="0"/>
        <v>1260</v>
      </c>
      <c r="E14" s="32">
        <v>2256</v>
      </c>
      <c r="F14" s="3" t="str">
        <f>IF((D14-E14)&lt;0,"↓",IF((D14-E14)&gt;0,"↑",""))</f>
        <v>↓</v>
      </c>
      <c r="G14" s="4">
        <f>ABS(D14-E14)</f>
        <v>996</v>
      </c>
      <c r="H14" s="10">
        <f>IFERROR(ROUND(((D14-E14)/E14)*100,1),"-")</f>
        <v>-44.1</v>
      </c>
      <c r="I14" s="33">
        <v>1000</v>
      </c>
      <c r="J14" s="13">
        <v>1500</v>
      </c>
      <c r="K14" s="13">
        <v>1000</v>
      </c>
      <c r="L14" s="13">
        <v>1000</v>
      </c>
      <c r="M14" s="33">
        <v>1600</v>
      </c>
      <c r="N14" s="26">
        <v>1380</v>
      </c>
      <c r="O14" s="26">
        <v>1000</v>
      </c>
      <c r="P14" s="26">
        <v>1600</v>
      </c>
    </row>
    <row r="15" spans="1:16" s="18" customFormat="1" ht="19.5" customHeight="1" x14ac:dyDescent="0.15">
      <c r="A15" s="52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/>
      <c r="N15" s="27"/>
      <c r="O15" s="27"/>
      <c r="P15" s="27"/>
    </row>
    <row r="16" spans="1:16" s="8" customFormat="1" ht="19.5" customHeight="1" x14ac:dyDescent="0.15">
      <c r="A16" s="52"/>
      <c r="B16" s="38" t="s">
        <v>54</v>
      </c>
      <c r="C16" s="7" t="s">
        <v>28</v>
      </c>
      <c r="D16" s="31">
        <f t="shared" si="0"/>
        <v>3951.6666666666665</v>
      </c>
      <c r="E16" s="32">
        <v>3844</v>
      </c>
      <c r="F16" s="3" t="str">
        <f>IF((D16-E16)&lt;0,"↓",IF((D16-E16)&gt;0,"↑",""))</f>
        <v>↑</v>
      </c>
      <c r="G16" s="4">
        <f>ABS(D16-E16)</f>
        <v>107.66666666666652</v>
      </c>
      <c r="H16" s="10">
        <f>IFERROR(ROUND(((D16-E16)/E16)*100,1),"-")</f>
        <v>2.8</v>
      </c>
      <c r="I16" s="33">
        <v>3990</v>
      </c>
      <c r="J16" s="13">
        <v>3000</v>
      </c>
      <c r="K16" s="13">
        <v>3000</v>
      </c>
      <c r="L16" s="13">
        <v>3000</v>
      </c>
      <c r="M16" s="33"/>
      <c r="N16" s="26"/>
      <c r="O16" s="26">
        <v>7000</v>
      </c>
      <c r="P16" s="26">
        <v>3720</v>
      </c>
    </row>
    <row r="17" spans="1:16" s="18" customFormat="1" ht="19.5" customHeight="1" x14ac:dyDescent="0.15">
      <c r="A17" s="52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/>
      <c r="N17" s="27"/>
      <c r="O17" s="27" t="s">
        <v>145</v>
      </c>
      <c r="P17" s="27"/>
    </row>
    <row r="18" spans="1:16" s="8" customFormat="1" ht="19.5" customHeight="1" x14ac:dyDescent="0.15">
      <c r="A18" s="52"/>
      <c r="B18" s="38" t="s">
        <v>53</v>
      </c>
      <c r="C18" s="7" t="s">
        <v>80</v>
      </c>
      <c r="D18" s="31">
        <f t="shared" si="0"/>
        <v>6975</v>
      </c>
      <c r="E18" s="32">
        <v>7711</v>
      </c>
      <c r="F18" s="3" t="str">
        <f>IF((D18-E18)&lt;0,"↓",IF((D18-E18)&gt;0,"↑",""))</f>
        <v>↓</v>
      </c>
      <c r="G18" s="4">
        <f>ABS(D18-E18)</f>
        <v>736</v>
      </c>
      <c r="H18" s="10">
        <f>IFERROR(ROUND(((D18-E18)/E18)*100,1),"-")</f>
        <v>-9.5</v>
      </c>
      <c r="I18" s="33">
        <v>3000</v>
      </c>
      <c r="J18" s="13">
        <v>2000</v>
      </c>
      <c r="K18" s="13">
        <v>2000</v>
      </c>
      <c r="L18" s="13">
        <v>2000</v>
      </c>
      <c r="M18" s="33">
        <v>13900</v>
      </c>
      <c r="N18" s="26">
        <v>14900</v>
      </c>
      <c r="O18" s="26">
        <v>5000</v>
      </c>
      <c r="P18" s="26">
        <v>13000</v>
      </c>
    </row>
    <row r="19" spans="1:16" s="18" customFormat="1" ht="18.75" customHeight="1" x14ac:dyDescent="0.15">
      <c r="A19" s="52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170</v>
      </c>
      <c r="N19" s="28" t="s">
        <v>175</v>
      </c>
      <c r="O19" s="28" t="s">
        <v>136</v>
      </c>
      <c r="P19" s="28" t="s">
        <v>182</v>
      </c>
    </row>
    <row r="20" spans="1:16" s="8" customFormat="1" ht="19.5" customHeight="1" x14ac:dyDescent="0.15">
      <c r="A20" s="52"/>
      <c r="B20" s="38" t="s">
        <v>49</v>
      </c>
      <c r="C20" s="7" t="s">
        <v>39</v>
      </c>
      <c r="D20" s="31">
        <f t="shared" si="0"/>
        <v>4721.25</v>
      </c>
      <c r="E20" s="32">
        <v>4669</v>
      </c>
      <c r="F20" s="3" t="str">
        <f>IF((D20-E20)&lt;0,"↓",IF((D20-E20)&gt;0,"↑",""))</f>
        <v>↑</v>
      </c>
      <c r="G20" s="4">
        <f>ABS(D20-E20)</f>
        <v>52.25</v>
      </c>
      <c r="H20" s="10">
        <f>IFERROR(ROUND(((D20-E20)/E20)*100,1),"-")</f>
        <v>1.1000000000000001</v>
      </c>
      <c r="I20" s="33">
        <v>3000</v>
      </c>
      <c r="J20" s="13">
        <v>4000</v>
      </c>
      <c r="K20" s="13">
        <v>3000</v>
      </c>
      <c r="L20" s="13">
        <v>3000</v>
      </c>
      <c r="M20" s="33">
        <v>4990</v>
      </c>
      <c r="N20" s="26">
        <v>6980</v>
      </c>
      <c r="O20" s="26">
        <v>7000</v>
      </c>
      <c r="P20" s="26">
        <v>5800</v>
      </c>
    </row>
    <row r="21" spans="1:16" s="18" customFormat="1" ht="19.5" customHeight="1" x14ac:dyDescent="0.15">
      <c r="A21" s="52"/>
      <c r="B21" s="39"/>
      <c r="C21" s="14" t="s">
        <v>38</v>
      </c>
      <c r="D21" s="31"/>
      <c r="E21" s="32"/>
      <c r="F21" s="15"/>
      <c r="G21" s="16"/>
      <c r="H21" s="17"/>
      <c r="I21" s="34"/>
      <c r="J21" s="19"/>
      <c r="K21" s="19"/>
      <c r="L21" s="19"/>
      <c r="M21" s="34" t="s">
        <v>142</v>
      </c>
      <c r="N21" s="27" t="s">
        <v>176</v>
      </c>
      <c r="O21" s="27"/>
      <c r="P21" s="27" t="s">
        <v>147</v>
      </c>
    </row>
    <row r="22" spans="1:16" s="8" customFormat="1" ht="19.5" customHeight="1" x14ac:dyDescent="0.15">
      <c r="A22" s="52"/>
      <c r="B22" s="38" t="s">
        <v>52</v>
      </c>
      <c r="C22" s="7" t="s">
        <v>47</v>
      </c>
      <c r="D22" s="31">
        <f t="shared" si="0"/>
        <v>11675</v>
      </c>
      <c r="E22" s="32">
        <v>10333</v>
      </c>
      <c r="F22" s="3" t="str">
        <f>IF((D22-E22)&lt;0,"↓",IF((D22-E22)&gt;0,"↑",""))</f>
        <v>↑</v>
      </c>
      <c r="G22" s="4">
        <f>ABS(D22-E22)</f>
        <v>1342</v>
      </c>
      <c r="H22" s="10">
        <f>IFERROR(ROUND(((D22-E22)/E22)*100,1),"-")</f>
        <v>13</v>
      </c>
      <c r="I22" s="33">
        <v>9520</v>
      </c>
      <c r="J22" s="13">
        <v>12000</v>
      </c>
      <c r="K22" s="13">
        <v>12000</v>
      </c>
      <c r="L22" s="13">
        <v>13200</v>
      </c>
      <c r="M22" s="33">
        <v>12900</v>
      </c>
      <c r="N22" s="26">
        <v>12980</v>
      </c>
      <c r="O22" s="26">
        <v>10000</v>
      </c>
      <c r="P22" s="26">
        <v>10800</v>
      </c>
    </row>
    <row r="23" spans="1:16" s="18" customFormat="1" ht="19.5" customHeight="1" x14ac:dyDescent="0.15">
      <c r="A23" s="52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127</v>
      </c>
      <c r="N23" s="29" t="s">
        <v>96</v>
      </c>
      <c r="O23" s="29" t="s">
        <v>157</v>
      </c>
      <c r="P23" s="29" t="s">
        <v>160</v>
      </c>
    </row>
    <row r="24" spans="1:16" s="8" customFormat="1" ht="20.25" customHeight="1" x14ac:dyDescent="0.15">
      <c r="A24" s="52"/>
      <c r="B24" s="38" t="s">
        <v>51</v>
      </c>
      <c r="C24" s="7" t="s">
        <v>45</v>
      </c>
      <c r="D24" s="31">
        <f t="shared" si="0"/>
        <v>39097.125</v>
      </c>
      <c r="E24" s="32">
        <v>36037</v>
      </c>
      <c r="F24" s="3" t="str">
        <f>IF((D24-E24)&lt;0,"↓",IF((D24-E24)&gt;0,"↑",""))</f>
        <v>↑</v>
      </c>
      <c r="G24" s="4">
        <f>ABS(D24-E24)</f>
        <v>3060.125</v>
      </c>
      <c r="H24" s="10">
        <f>IFERROR(ROUND(((D24-E24)/E24)*100,1),"-")</f>
        <v>8.5</v>
      </c>
      <c r="I24" s="33">
        <v>39980</v>
      </c>
      <c r="J24" s="13">
        <v>45000</v>
      </c>
      <c r="K24" s="13">
        <v>45000</v>
      </c>
      <c r="L24" s="13">
        <v>45000</v>
      </c>
      <c r="M24" s="33">
        <v>41986</v>
      </c>
      <c r="N24" s="26">
        <v>41971</v>
      </c>
      <c r="O24" s="26">
        <v>34040</v>
      </c>
      <c r="P24" s="26">
        <v>19800</v>
      </c>
    </row>
    <row r="25" spans="1:16" s="18" customFormat="1" ht="24" customHeight="1" x14ac:dyDescent="0.15">
      <c r="A25" s="52"/>
      <c r="B25" s="39"/>
      <c r="C25" s="14" t="s">
        <v>38</v>
      </c>
      <c r="D25" s="31"/>
      <c r="E25" s="32"/>
      <c r="F25" s="15"/>
      <c r="G25" s="16"/>
      <c r="H25" s="17"/>
      <c r="I25" s="34" t="s">
        <v>165</v>
      </c>
      <c r="J25" s="19"/>
      <c r="K25" s="19"/>
      <c r="L25" s="19"/>
      <c r="M25" s="34" t="s">
        <v>171</v>
      </c>
      <c r="N25" s="27" t="s">
        <v>177</v>
      </c>
      <c r="O25" s="27" t="s">
        <v>179</v>
      </c>
      <c r="P25" s="28" t="s">
        <v>161</v>
      </c>
    </row>
    <row r="26" spans="1:16" s="8" customFormat="1" ht="24" customHeight="1" x14ac:dyDescent="0.15">
      <c r="A26" s="52"/>
      <c r="B26" s="38" t="s">
        <v>21</v>
      </c>
      <c r="C26" s="7" t="s">
        <v>3</v>
      </c>
      <c r="D26" s="31">
        <f t="shared" si="0"/>
        <v>4320</v>
      </c>
      <c r="E26" s="32">
        <v>4363</v>
      </c>
      <c r="F26" s="3" t="str">
        <f>IF((D26-E26)&lt;0,"↓",IF((D26-E26)&gt;0,"↑",""))</f>
        <v>↓</v>
      </c>
      <c r="G26" s="4">
        <f>ABS(D26-E26)</f>
        <v>43</v>
      </c>
      <c r="H26" s="10">
        <f>IFERROR(ROUND(((D26-E26)/E26)*100,1),"-")</f>
        <v>-1</v>
      </c>
      <c r="I26" s="33">
        <v>2990</v>
      </c>
      <c r="J26" s="13">
        <v>2500</v>
      </c>
      <c r="K26" s="13">
        <v>2500</v>
      </c>
      <c r="L26" s="13">
        <v>2700</v>
      </c>
      <c r="M26" s="33">
        <v>2890</v>
      </c>
      <c r="N26" s="26">
        <v>2880</v>
      </c>
      <c r="O26" s="26">
        <v>2300</v>
      </c>
      <c r="P26" s="26">
        <v>15800</v>
      </c>
    </row>
    <row r="27" spans="1:16" s="18" customFormat="1" ht="24" customHeight="1" x14ac:dyDescent="0.15">
      <c r="A27" s="52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162</v>
      </c>
    </row>
    <row r="28" spans="1:16" s="8" customFormat="1" ht="19.5" customHeight="1" x14ac:dyDescent="0.15">
      <c r="A28" s="52"/>
      <c r="B28" s="38" t="s">
        <v>37</v>
      </c>
      <c r="C28" s="7" t="s">
        <v>40</v>
      </c>
      <c r="D28" s="31">
        <f t="shared" si="0"/>
        <v>10807.5</v>
      </c>
      <c r="E28" s="32">
        <v>9220</v>
      </c>
      <c r="F28" s="3" t="str">
        <f>IF((D28-E28)&lt;0,"↓",IF((D28-E28)&gt;0,"↑",""))</f>
        <v>↑</v>
      </c>
      <c r="G28" s="4">
        <f>ABS(D28-E28)</f>
        <v>1587.5</v>
      </c>
      <c r="H28" s="10">
        <f>IFERROR(ROUND(((D28-E28)/E28)*100,1),"-")</f>
        <v>17.2</v>
      </c>
      <c r="I28" s="33">
        <v>7190</v>
      </c>
      <c r="J28" s="13">
        <v>9000</v>
      </c>
      <c r="K28" s="13">
        <v>9000</v>
      </c>
      <c r="L28" s="13">
        <v>9000</v>
      </c>
      <c r="M28" s="33">
        <v>11490</v>
      </c>
      <c r="N28" s="26">
        <v>12980</v>
      </c>
      <c r="O28" s="26">
        <v>14000</v>
      </c>
      <c r="P28" s="26">
        <v>13800</v>
      </c>
    </row>
    <row r="29" spans="1:16" s="18" customFormat="1" ht="19.5" customHeight="1" x14ac:dyDescent="0.15">
      <c r="A29" s="52"/>
      <c r="B29" s="39"/>
      <c r="C29" s="14" t="s">
        <v>38</v>
      </c>
      <c r="D29" s="31"/>
      <c r="E29" s="32"/>
      <c r="F29" s="15"/>
      <c r="G29" s="16"/>
      <c r="H29" s="17"/>
      <c r="I29" s="34"/>
      <c r="J29" s="19"/>
      <c r="K29" s="19"/>
      <c r="L29" s="34"/>
      <c r="M29" s="34" t="s">
        <v>110</v>
      </c>
      <c r="N29" s="27" t="s">
        <v>117</v>
      </c>
      <c r="O29" s="27" t="s">
        <v>120</v>
      </c>
      <c r="P29" s="27" t="s">
        <v>183</v>
      </c>
    </row>
    <row r="30" spans="1:16" s="8" customFormat="1" ht="19.5" customHeight="1" x14ac:dyDescent="0.15">
      <c r="A30" s="52"/>
      <c r="B30" s="38" t="s">
        <v>58</v>
      </c>
      <c r="C30" s="7" t="s">
        <v>4</v>
      </c>
      <c r="D30" s="31">
        <f t="shared" si="0"/>
        <v>7578.75</v>
      </c>
      <c r="E30" s="32">
        <v>7408</v>
      </c>
      <c r="F30" s="3" t="str">
        <f>IF((D30-E30)&lt;0,"↓",IF((D30-E30)&gt;0,"↑",""))</f>
        <v>↑</v>
      </c>
      <c r="G30" s="4">
        <f>ABS(D30-E30)</f>
        <v>170.75</v>
      </c>
      <c r="H30" s="10">
        <f>IFERROR(ROUND(((D30-E30)/E30)*100,1),"-")</f>
        <v>2.2999999999999998</v>
      </c>
      <c r="I30" s="33">
        <v>7990</v>
      </c>
      <c r="J30" s="13">
        <v>7000</v>
      </c>
      <c r="K30" s="13">
        <v>7000</v>
      </c>
      <c r="L30" s="13">
        <v>8000</v>
      </c>
      <c r="M30" s="33">
        <v>6490</v>
      </c>
      <c r="N30" s="26">
        <v>8850</v>
      </c>
      <c r="O30" s="26">
        <v>7500</v>
      </c>
      <c r="P30" s="26">
        <v>7800</v>
      </c>
    </row>
    <row r="31" spans="1:16" s="18" customFormat="1" ht="19.5" customHeight="1" x14ac:dyDescent="0.15">
      <c r="A31" s="52"/>
      <c r="B31" s="39"/>
      <c r="C31" s="14" t="s">
        <v>38</v>
      </c>
      <c r="D31" s="31"/>
      <c r="E31" s="32"/>
      <c r="F31" s="15"/>
      <c r="G31" s="16"/>
      <c r="H31" s="17"/>
      <c r="I31" s="34"/>
      <c r="J31" s="19"/>
      <c r="K31" s="19"/>
      <c r="L31" s="19"/>
      <c r="M31" s="34" t="s">
        <v>128</v>
      </c>
      <c r="N31" s="27" t="s">
        <v>154</v>
      </c>
      <c r="O31" s="27" t="s">
        <v>122</v>
      </c>
      <c r="P31" s="27" t="s">
        <v>148</v>
      </c>
    </row>
    <row r="32" spans="1:16" s="8" customFormat="1" ht="19.5" customHeight="1" x14ac:dyDescent="0.15">
      <c r="A32" s="52"/>
      <c r="B32" s="38" t="s">
        <v>59</v>
      </c>
      <c r="C32" s="7" t="s">
        <v>76</v>
      </c>
      <c r="D32" s="31">
        <f t="shared" si="0"/>
        <v>1651.25</v>
      </c>
      <c r="E32" s="32">
        <v>1479</v>
      </c>
      <c r="F32" s="3" t="str">
        <f>IF((D32-E32)&lt;0,"↓",IF((D32-E32)&gt;0,"↑",""))</f>
        <v>↑</v>
      </c>
      <c r="G32" s="4">
        <f>ABS(D32-E32)</f>
        <v>172.25</v>
      </c>
      <c r="H32" s="10">
        <f>IFERROR(ROUND(((D32-E32)/E32)*100,1),"-")</f>
        <v>11.6</v>
      </c>
      <c r="I32" s="33">
        <v>1070</v>
      </c>
      <c r="J32" s="13">
        <v>1200</v>
      </c>
      <c r="K32" s="13">
        <v>1100</v>
      </c>
      <c r="L32" s="13">
        <v>1200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52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129</v>
      </c>
      <c r="N33" s="28" t="s">
        <v>91</v>
      </c>
      <c r="O33" s="27"/>
      <c r="P33" s="27"/>
    </row>
    <row r="34" spans="1:16" s="8" customFormat="1" ht="19.5" customHeight="1" x14ac:dyDescent="0.15">
      <c r="A34" s="52"/>
      <c r="B34" s="38" t="s">
        <v>60</v>
      </c>
      <c r="C34" s="7" t="s">
        <v>2</v>
      </c>
      <c r="D34" s="31">
        <f t="shared" si="0"/>
        <v>2495.5</v>
      </c>
      <c r="E34" s="32">
        <v>1737</v>
      </c>
      <c r="F34" s="3" t="str">
        <f>IF((D34-E34)&lt;0,"↓",IF((D34-E34)&gt;0,"↑",""))</f>
        <v>↑</v>
      </c>
      <c r="G34" s="4">
        <f>ABS(D34-E34)</f>
        <v>758.5</v>
      </c>
      <c r="H34" s="10">
        <f>IFERROR(ROUND(((D34-E34)/E34)*100,1),"-")</f>
        <v>43.7</v>
      </c>
      <c r="I34" s="33">
        <v>416</v>
      </c>
      <c r="J34" s="13">
        <v>450</v>
      </c>
      <c r="K34" s="13">
        <v>350</v>
      </c>
      <c r="L34" s="13">
        <v>298</v>
      </c>
      <c r="M34" s="33">
        <v>6490</v>
      </c>
      <c r="N34" s="26">
        <v>4480</v>
      </c>
      <c r="O34" s="26">
        <v>3000</v>
      </c>
      <c r="P34" s="26">
        <v>4480</v>
      </c>
    </row>
    <row r="35" spans="1:16" s="18" customFormat="1" ht="19.5" customHeight="1" x14ac:dyDescent="0.15">
      <c r="A35" s="52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170</v>
      </c>
      <c r="N35" s="27" t="s">
        <v>94</v>
      </c>
      <c r="O35" s="27"/>
      <c r="P35" s="26" t="s">
        <v>138</v>
      </c>
    </row>
    <row r="36" spans="1:16" s="8" customFormat="1" ht="19.5" customHeight="1" x14ac:dyDescent="0.15">
      <c r="A36" s="52"/>
      <c r="B36" s="38" t="s">
        <v>35</v>
      </c>
      <c r="C36" s="7" t="s">
        <v>41</v>
      </c>
      <c r="D36" s="31">
        <f t="shared" si="0"/>
        <v>38322.5</v>
      </c>
      <c r="E36" s="32">
        <v>30640</v>
      </c>
      <c r="F36" s="3" t="str">
        <f>IF((D36-E36)&lt;0,"↓",IF((D36-E36)&gt;0,"↑",""))</f>
        <v>↑</v>
      </c>
      <c r="G36" s="4">
        <f>ABS(D36-E36)</f>
        <v>7682.5</v>
      </c>
      <c r="H36" s="10">
        <f>IFERROR(ROUND(((D36-E36)/E36)*100,1),"-")</f>
        <v>25.1</v>
      </c>
      <c r="I36" s="33">
        <v>47000</v>
      </c>
      <c r="J36" s="13">
        <v>45000</v>
      </c>
      <c r="K36" s="13">
        <v>35000</v>
      </c>
      <c r="L36" s="13">
        <v>35000</v>
      </c>
      <c r="M36" s="33">
        <v>43900</v>
      </c>
      <c r="N36" s="26">
        <v>35880</v>
      </c>
      <c r="O36" s="26">
        <v>18000</v>
      </c>
      <c r="P36" s="26">
        <v>46800</v>
      </c>
    </row>
    <row r="37" spans="1:16" s="18" customFormat="1" ht="18.75" customHeight="1" x14ac:dyDescent="0.15">
      <c r="A37" s="52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4" t="s">
        <v>172</v>
      </c>
      <c r="N37" s="28" t="s">
        <v>155</v>
      </c>
      <c r="O37" s="28" t="s">
        <v>180</v>
      </c>
      <c r="P37" s="28" t="s">
        <v>115</v>
      </c>
    </row>
    <row r="38" spans="1:16" s="8" customFormat="1" ht="19.5" customHeight="1" x14ac:dyDescent="0.15">
      <c r="A38" s="52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>
        <v>4980</v>
      </c>
      <c r="O38" s="26">
        <v>10000</v>
      </c>
      <c r="P38" s="26" t="s">
        <v>99</v>
      </c>
    </row>
    <row r="39" spans="1:16" s="18" customFormat="1" ht="19.5" customHeight="1" x14ac:dyDescent="0.15">
      <c r="A39" s="53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125</v>
      </c>
      <c r="N39" s="28" t="s">
        <v>144</v>
      </c>
      <c r="O39" s="28"/>
      <c r="P39" s="28"/>
    </row>
    <row r="40" spans="1:16" s="8" customFormat="1" ht="19.5" customHeight="1" x14ac:dyDescent="0.15">
      <c r="A40" s="51" t="s">
        <v>22</v>
      </c>
      <c r="B40" s="38" t="s">
        <v>61</v>
      </c>
      <c r="C40" s="7" t="s">
        <v>13</v>
      </c>
      <c r="D40" s="31">
        <f t="shared" si="0"/>
        <v>6611.25</v>
      </c>
      <c r="E40" s="32">
        <v>5975</v>
      </c>
      <c r="F40" s="3" t="str">
        <f>IF((D40-E40)&lt;0,"↓",IF((D40-E40)&gt;0,"↑",""))</f>
        <v>↑</v>
      </c>
      <c r="G40" s="4">
        <f>ABS(D40-E40)</f>
        <v>636.25</v>
      </c>
      <c r="H40" s="10">
        <f>IFERROR(ROUND(((D40-E40)/E40)*100,1),"-")</f>
        <v>10.6</v>
      </c>
      <c r="I40" s="33">
        <v>6580</v>
      </c>
      <c r="J40" s="13">
        <v>7600</v>
      </c>
      <c r="K40" s="13">
        <v>5980</v>
      </c>
      <c r="L40" s="13">
        <v>5990</v>
      </c>
      <c r="M40" s="33">
        <v>6580</v>
      </c>
      <c r="N40" s="26">
        <v>6580</v>
      </c>
      <c r="O40" s="26">
        <v>6900</v>
      </c>
      <c r="P40" s="26">
        <v>6680</v>
      </c>
    </row>
    <row r="41" spans="1:16" s="18" customFormat="1" ht="19.5" customHeight="1" x14ac:dyDescent="0.15">
      <c r="A41" s="52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52"/>
      <c r="B42" s="38" t="s">
        <v>62</v>
      </c>
      <c r="C42" s="7" t="s">
        <v>5</v>
      </c>
      <c r="D42" s="31">
        <f t="shared" si="0"/>
        <v>1908.75</v>
      </c>
      <c r="E42" s="32">
        <v>1935</v>
      </c>
      <c r="F42" s="3" t="str">
        <f>IF((D42-E42)&lt;0,"↓",IF((D42-E42)&gt;0,"↑",""))</f>
        <v>↓</v>
      </c>
      <c r="G42" s="4">
        <f>ABS(D42-E42)</f>
        <v>26.25</v>
      </c>
      <c r="H42" s="10">
        <f>IFERROR(ROUND(((D42-E42)/E42)*100,1),"-")</f>
        <v>-1.4</v>
      </c>
      <c r="I42" s="33">
        <v>1840</v>
      </c>
      <c r="J42" s="13">
        <v>2200</v>
      </c>
      <c r="K42" s="13">
        <v>1580</v>
      </c>
      <c r="L42" s="13">
        <v>1790</v>
      </c>
      <c r="M42" s="33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52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107</v>
      </c>
    </row>
    <row r="44" spans="1:16" s="8" customFormat="1" ht="19.5" customHeight="1" x14ac:dyDescent="0.15">
      <c r="A44" s="52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52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102</v>
      </c>
      <c r="N45" s="27" t="s">
        <v>134</v>
      </c>
      <c r="O45" s="27"/>
      <c r="P45" s="27" t="s">
        <v>123</v>
      </c>
    </row>
    <row r="46" spans="1:16" s="8" customFormat="1" ht="19.5" customHeight="1" x14ac:dyDescent="0.15">
      <c r="A46" s="52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33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52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52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52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 t="s">
        <v>130</v>
      </c>
      <c r="N49" s="27"/>
      <c r="O49" s="22" t="s">
        <v>113</v>
      </c>
      <c r="P49" s="27"/>
    </row>
    <row r="50" spans="1:16" s="8" customFormat="1" ht="19.5" customHeight="1" x14ac:dyDescent="0.15">
      <c r="A50" s="52"/>
      <c r="B50" s="38" t="s">
        <v>23</v>
      </c>
      <c r="C50" s="7" t="s">
        <v>8</v>
      </c>
      <c r="D50" s="31">
        <f t="shared" si="0"/>
        <v>2941.25</v>
      </c>
      <c r="E50" s="32">
        <v>3114</v>
      </c>
      <c r="F50" s="3" t="str">
        <f>IF((D50-E50)&lt;0,"↓",IF((D50-E50)&gt;0,"↑",""))</f>
        <v>↓</v>
      </c>
      <c r="G50" s="4">
        <f>ABS(D50-E50)</f>
        <v>172.75</v>
      </c>
      <c r="H50" s="10">
        <f>IFERROR(ROUND(((D50-E50)/E50)*100,1),"-")</f>
        <v>-5.5</v>
      </c>
      <c r="I50" s="33">
        <v>2690</v>
      </c>
      <c r="J50" s="13">
        <v>2600</v>
      </c>
      <c r="K50" s="13">
        <v>2600</v>
      </c>
      <c r="L50" s="13">
        <v>3200</v>
      </c>
      <c r="M50" s="33">
        <v>3180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52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131</v>
      </c>
      <c r="N51" s="27" t="s">
        <v>156</v>
      </c>
      <c r="O51" s="26" t="s">
        <v>158</v>
      </c>
      <c r="P51" s="27" t="s">
        <v>163</v>
      </c>
    </row>
    <row r="52" spans="1:16" s="8" customFormat="1" ht="19.5" customHeight="1" x14ac:dyDescent="0.15">
      <c r="A52" s="52"/>
      <c r="B52" s="38" t="s">
        <v>65</v>
      </c>
      <c r="C52" s="7" t="s">
        <v>24</v>
      </c>
      <c r="D52" s="31">
        <f t="shared" si="0"/>
        <v>26475</v>
      </c>
      <c r="E52" s="32">
        <v>26350</v>
      </c>
      <c r="F52" s="3" t="str">
        <f>IF((D52-E52)&lt;0,"↓",IF((D52-E52)&gt;0,"↑",""))</f>
        <v>↑</v>
      </c>
      <c r="G52" s="4">
        <f>ABS(D52-E52)</f>
        <v>125</v>
      </c>
      <c r="H52" s="10">
        <f>IFERROR(ROUND(((D52-E52)/E52)*100,1),"-")</f>
        <v>0.5</v>
      </c>
      <c r="I52" s="33">
        <v>27800</v>
      </c>
      <c r="J52" s="13" t="s">
        <v>82</v>
      </c>
      <c r="K52" s="13" t="s">
        <v>83</v>
      </c>
      <c r="L52" s="13" t="s">
        <v>83</v>
      </c>
      <c r="M52" s="33">
        <v>23300</v>
      </c>
      <c r="N52" s="26">
        <v>23300</v>
      </c>
      <c r="O52" s="26">
        <v>31500</v>
      </c>
      <c r="P52" s="26" t="s">
        <v>90</v>
      </c>
    </row>
    <row r="53" spans="1:16" s="18" customFormat="1" ht="19.5" customHeight="1" x14ac:dyDescent="0.15">
      <c r="A53" s="52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52"/>
      <c r="B54" s="38" t="s">
        <v>66</v>
      </c>
      <c r="C54" s="7" t="s">
        <v>9</v>
      </c>
      <c r="D54" s="31">
        <f t="shared" si="0"/>
        <v>2392.5</v>
      </c>
      <c r="E54" s="32">
        <v>2368</v>
      </c>
      <c r="F54" s="3" t="str">
        <f>IF((D54-E54)&lt;0,"↓",IF((D54-E54)&gt;0,"↑",""))</f>
        <v>↑</v>
      </c>
      <c r="G54" s="4">
        <f>ABS(D54-E54)</f>
        <v>24.5</v>
      </c>
      <c r="H54" s="10">
        <f>IFERROR(ROUND(((D54-E54)/E54)*100,1),"-")</f>
        <v>1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26">
        <v>2480</v>
      </c>
      <c r="O54" s="26">
        <v>3000</v>
      </c>
      <c r="P54" s="26">
        <v>1780</v>
      </c>
    </row>
    <row r="55" spans="1:16" s="18" customFormat="1" ht="19.5" customHeight="1" x14ac:dyDescent="0.15">
      <c r="A55" s="52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103</v>
      </c>
      <c r="N55" s="27" t="s">
        <v>178</v>
      </c>
      <c r="O55" s="26"/>
      <c r="P55" s="27" t="s">
        <v>114</v>
      </c>
    </row>
    <row r="56" spans="1:16" s="8" customFormat="1" ht="19.5" customHeight="1" x14ac:dyDescent="0.15">
      <c r="A56" s="52"/>
      <c r="B56" s="38" t="s">
        <v>67</v>
      </c>
      <c r="C56" s="7" t="s">
        <v>43</v>
      </c>
      <c r="D56" s="31">
        <f t="shared" si="0"/>
        <v>15232.5</v>
      </c>
      <c r="E56" s="32">
        <v>15538</v>
      </c>
      <c r="F56" s="3" t="str">
        <f>IF((D56-E56)&lt;0,"↓",IF((D56-E56)&gt;0,"↑",""))</f>
        <v>↓</v>
      </c>
      <c r="G56" s="4">
        <f>ABS(D56-E56)</f>
        <v>305.5</v>
      </c>
      <c r="H56" s="10">
        <f>IFERROR(ROUND(((D56-E56)/E56)*100,1),"-")</f>
        <v>-2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18700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52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/>
      <c r="N57" s="27"/>
      <c r="O57" s="26"/>
      <c r="P57" s="27" t="s">
        <v>118</v>
      </c>
    </row>
    <row r="58" spans="1:16" s="8" customFormat="1" ht="19.5" customHeight="1" x14ac:dyDescent="0.15">
      <c r="A58" s="52"/>
      <c r="B58" s="38" t="s">
        <v>68</v>
      </c>
      <c r="C58" s="7" t="s">
        <v>10</v>
      </c>
      <c r="D58" s="31">
        <f t="shared" si="0"/>
        <v>1543.75</v>
      </c>
      <c r="E58" s="32">
        <v>1440</v>
      </c>
      <c r="F58" s="3" t="str">
        <f>IF((D58-E58)&lt;0,"↓",IF((D58-E58)&gt;0,"↑",""))</f>
        <v>↑</v>
      </c>
      <c r="G58" s="4">
        <f>ABS(D58-E58)</f>
        <v>103.75</v>
      </c>
      <c r="H58" s="10">
        <f>IFERROR(ROUND(((D58-E58)/E58)*100,1),"-")</f>
        <v>7.2</v>
      </c>
      <c r="I58" s="33">
        <v>1380</v>
      </c>
      <c r="J58" s="13">
        <v>1650</v>
      </c>
      <c r="K58" s="13">
        <v>1550</v>
      </c>
      <c r="L58" s="13">
        <v>1550</v>
      </c>
      <c r="M58" s="33">
        <v>1480</v>
      </c>
      <c r="N58" s="26">
        <v>1480</v>
      </c>
      <c r="O58" s="26">
        <v>1700</v>
      </c>
      <c r="P58" s="26">
        <v>1560</v>
      </c>
    </row>
    <row r="59" spans="1:16" s="18" customFormat="1" ht="19.5" customHeight="1" x14ac:dyDescent="0.15">
      <c r="A59" s="53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57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58"/>
      <c r="B61" s="39"/>
      <c r="C61" s="14" t="s">
        <v>38</v>
      </c>
      <c r="D61" s="31"/>
      <c r="E61" s="32"/>
      <c r="F61" s="15"/>
      <c r="G61" s="16"/>
      <c r="H61" s="17"/>
      <c r="I61" s="34" t="s">
        <v>109</v>
      </c>
      <c r="J61" s="19" t="s">
        <v>98</v>
      </c>
      <c r="K61" s="27" t="s">
        <v>101</v>
      </c>
      <c r="L61" s="34" t="s">
        <v>133</v>
      </c>
      <c r="M61" s="34" t="s">
        <v>116</v>
      </c>
      <c r="N61" s="34"/>
      <c r="O61" s="27"/>
      <c r="P61" s="34" t="s">
        <v>139</v>
      </c>
    </row>
    <row r="62" spans="1:16" s="8" customFormat="1" ht="19.5" customHeight="1" x14ac:dyDescent="0.15">
      <c r="A62" s="58"/>
      <c r="B62" s="38" t="s">
        <v>70</v>
      </c>
      <c r="C62" s="7" t="s">
        <v>11</v>
      </c>
      <c r="D62" s="31">
        <f t="shared" si="0"/>
        <v>8522.5</v>
      </c>
      <c r="E62" s="32">
        <v>7191</v>
      </c>
      <c r="F62" s="3" t="str">
        <f>IF((D62-E62)&lt;0,"↓",IF((D62-E62)&gt;0,"↑",""))</f>
        <v>↑</v>
      </c>
      <c r="G62" s="4">
        <f>ABS(D62-E62)</f>
        <v>1331.5</v>
      </c>
      <c r="H62" s="10">
        <f>IFERROR(ROUND(((D62-E62)/E62)*100,1),"-")</f>
        <v>18.5</v>
      </c>
      <c r="I62" s="33">
        <v>12900</v>
      </c>
      <c r="J62" s="13">
        <v>7850</v>
      </c>
      <c r="K62" s="13">
        <v>7850</v>
      </c>
      <c r="L62" s="13">
        <v>7280</v>
      </c>
      <c r="M62" s="33">
        <v>5950</v>
      </c>
      <c r="N62" s="26">
        <v>7950</v>
      </c>
      <c r="O62" s="26">
        <v>7500</v>
      </c>
      <c r="P62" s="26">
        <v>10900</v>
      </c>
    </row>
    <row r="63" spans="1:16" s="18" customFormat="1" ht="19.5" customHeight="1" x14ac:dyDescent="0.15">
      <c r="A63" s="58"/>
      <c r="B63" s="39"/>
      <c r="C63" s="14" t="s">
        <v>38</v>
      </c>
      <c r="D63" s="31"/>
      <c r="E63" s="32"/>
      <c r="F63" s="15"/>
      <c r="G63" s="16"/>
      <c r="H63" s="17"/>
      <c r="I63" s="34" t="s">
        <v>150</v>
      </c>
      <c r="J63" s="27"/>
      <c r="K63" s="19"/>
      <c r="L63" s="34"/>
      <c r="M63" s="34" t="s">
        <v>104</v>
      </c>
      <c r="N63" s="27" t="s">
        <v>106</v>
      </c>
      <c r="O63" s="27" t="s">
        <v>159</v>
      </c>
      <c r="P63" s="34" t="s">
        <v>184</v>
      </c>
    </row>
    <row r="64" spans="1:16" s="8" customFormat="1" ht="19.5" customHeight="1" x14ac:dyDescent="0.15">
      <c r="A64" s="58"/>
      <c r="B64" s="38" t="s">
        <v>71</v>
      </c>
      <c r="C64" s="7" t="s">
        <v>12</v>
      </c>
      <c r="D64" s="31">
        <f t="shared" si="0"/>
        <v>22481.25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510.25</v>
      </c>
      <c r="H64" s="10">
        <f>IFERROR(ROUND(((D64-E64)/E64)*100,1),"-")</f>
        <v>2.2999999999999998</v>
      </c>
      <c r="I64" s="33">
        <v>17450</v>
      </c>
      <c r="J64" s="13">
        <v>15800</v>
      </c>
      <c r="K64" s="13">
        <v>18200</v>
      </c>
      <c r="L64" s="13">
        <v>17800</v>
      </c>
      <c r="M64" s="33">
        <v>34000</v>
      </c>
      <c r="N64" s="26">
        <v>25700</v>
      </c>
      <c r="O64" s="26">
        <v>26000</v>
      </c>
      <c r="P64" s="26">
        <v>24900</v>
      </c>
    </row>
    <row r="65" spans="1:16" s="18" customFormat="1" ht="24" customHeight="1" x14ac:dyDescent="0.15">
      <c r="A65" s="59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166</v>
      </c>
      <c r="J65" s="13"/>
      <c r="K65" s="19"/>
      <c r="L65" s="19"/>
      <c r="M65" s="34" t="s">
        <v>111</v>
      </c>
      <c r="N65" s="27" t="s">
        <v>111</v>
      </c>
      <c r="O65" s="27" t="s">
        <v>137</v>
      </c>
      <c r="P65" s="27" t="s">
        <v>140</v>
      </c>
    </row>
    <row r="66" spans="1:16" s="8" customFormat="1" ht="19.5" customHeight="1" x14ac:dyDescent="0.15">
      <c r="A66" s="54" t="s">
        <v>25</v>
      </c>
      <c r="B66" s="38" t="s">
        <v>26</v>
      </c>
      <c r="C66" s="7" t="s">
        <v>14</v>
      </c>
      <c r="D66" s="31">
        <f t="shared" si="0"/>
        <v>1570</v>
      </c>
      <c r="E66" s="32">
        <v>1585</v>
      </c>
      <c r="F66" s="3" t="str">
        <f t="shared" si="1"/>
        <v>↓</v>
      </c>
      <c r="G66" s="4">
        <f>ABS(D66-E66)</f>
        <v>15</v>
      </c>
      <c r="H66" s="10">
        <f>IFERROR(ROUND(((D66-E66)/E66)*100,1),"-")</f>
        <v>-0.9</v>
      </c>
      <c r="I66" s="33">
        <v>1553</v>
      </c>
      <c r="J66" s="13">
        <v>1553</v>
      </c>
      <c r="K66" s="13">
        <v>1542</v>
      </c>
      <c r="L66" s="26">
        <v>1628</v>
      </c>
      <c r="M66" s="26">
        <v>1574</v>
      </c>
      <c r="N66" s="26" t="s">
        <v>97</v>
      </c>
      <c r="O66" s="26"/>
      <c r="P66" s="26" t="s">
        <v>124</v>
      </c>
    </row>
    <row r="67" spans="1:16" s="18" customFormat="1" ht="19.5" customHeight="1" x14ac:dyDescent="0.15">
      <c r="A67" s="55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5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93</v>
      </c>
      <c r="K68" s="13" t="s">
        <v>99</v>
      </c>
      <c r="L68" s="26" t="s">
        <v>83</v>
      </c>
      <c r="M68" s="26">
        <v>1500</v>
      </c>
      <c r="N68" s="26" t="s">
        <v>97</v>
      </c>
      <c r="O68" s="26" t="s">
        <v>93</v>
      </c>
      <c r="P68" s="26" t="s">
        <v>92</v>
      </c>
    </row>
    <row r="69" spans="1:16" s="18" customFormat="1" ht="19.5" customHeight="1" x14ac:dyDescent="0.15">
      <c r="A69" s="55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5"/>
      <c r="B70" s="38" t="s">
        <v>73</v>
      </c>
      <c r="C70" s="7" t="s">
        <v>14</v>
      </c>
      <c r="D70" s="31">
        <f t="shared" ref="D70" si="2">AVERAGE(I70:P70)</f>
        <v>1519</v>
      </c>
      <c r="E70" s="32">
        <v>1408</v>
      </c>
      <c r="F70" s="3" t="str">
        <f t="shared" si="1"/>
        <v>↑</v>
      </c>
      <c r="G70" s="4">
        <f>ABS(D70-E70)</f>
        <v>111</v>
      </c>
      <c r="H70" s="10">
        <f>IFERROR(ROUND(((D70-E70)/E70)*100,1),"-")</f>
        <v>7.9</v>
      </c>
      <c r="I70" s="33">
        <v>1504</v>
      </c>
      <c r="J70" s="13">
        <v>1504</v>
      </c>
      <c r="K70" s="13">
        <v>1502</v>
      </c>
      <c r="L70" s="26">
        <v>1558</v>
      </c>
      <c r="M70" s="26">
        <v>1527</v>
      </c>
      <c r="N70" s="26" t="s">
        <v>97</v>
      </c>
      <c r="O70" s="26"/>
      <c r="P70" s="26" t="s">
        <v>93</v>
      </c>
    </row>
    <row r="71" spans="1:16" s="18" customFormat="1" ht="19.5" customHeight="1" x14ac:dyDescent="0.15">
      <c r="A71" s="55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5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56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2023-12-02T05:28:06Z</dcterms:modified>
</cp:coreProperties>
</file>