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<sst xmlns="http://schemas.openxmlformats.org/spreadsheetml/2006/main" count="195" uniqueCount="138">
  <si>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</si>
  <si>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</si>
  <si>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</si>
  <si>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</si>
  <si>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</si>
  <si>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</si>
  <si>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</si>
  <si>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</si>
  <si>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</si>
  <si>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</si>
  <si>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</si>
  <si>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</si>
  <si>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</si>
  <si>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</si>
  <si>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</si>
  <si>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</si>
  <si>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</si>
  <si>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</si>
  <si>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</si>
  <si>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</si>
  <si>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</si>
  <si>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</si>
  <si>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</si>
  <si>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</si>
  <si>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</si>
  <si>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</si>
  <si>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</si>
  <si>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</si>
  <si>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</si>
  <si>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</si>
  <si>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</si>
  <si>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</si>
  <si>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</si>
  <si>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</si>
  <si>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</si>
  <si>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</si>
  <si>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</si>
  <si>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</si>
  <si>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</si>
  <si>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</si>
  <si>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</si>
  <si>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</si>
  <si>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</si>
  <si>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</si>
  <si>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</si>
  <si>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</si>
  <si>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</si>
  <si>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</si>
  <si>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</si>
  <si>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</si>
  <si>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</si>
  <si>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</si>
  <si>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</si>
  <si>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</si>
  <si>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</si>
  <si>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</si>
  <si>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</si>
  <si>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</si>
  <si>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</si>
  <si>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</si>
  <si>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</si>
  <si>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</si>
  <si>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</si>
  <si>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</si>
  <si>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</si>
  <si>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</si>
  <si>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</si>
  <si>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</si>
  <si>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</si>
  <si>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</si>
  <si>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</si>
  <si>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</si>
  <si>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</si>
  <si>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</si>
  <si>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</si>
  <si>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</si>
  <si>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</si>
  <si>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</si>
  <si>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</si>
  <si>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</si>
  <si>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</si>
  <si>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</si>
  <si>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</si>
  <si>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</si>
  <si>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</si>
  <si>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</si>
  <si>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</si>
  <si>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</si>
  <si>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</si>
  <si>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</si>
  <si>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</si>
  <si>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</si>
  <si>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</si>
  <si>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</si>
  <si>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</si>
  <si>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</si>
  <si>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</si>
  <si>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</si>
  <si>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</si>
  <si>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</si>
  <si>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</si>
  <si>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</si>
  <si>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500g</t>
    <phoneticPr fontId="2" type="noConversion"/>
  </si>
  <si>
    <t>300g</t>
    <phoneticPr fontId="2" type="noConversion"/>
  </si>
  <si>
    <t>맛좋은쌀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</si>
  <si>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</si>
  <si>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</si>
  <si>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</si>
  <si>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</si>
  <si>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</si>
  <si>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경기미</t>
    <phoneticPr fontId="2" type="noConversion"/>
  </si>
  <si>
    <t>300g</t>
    <phoneticPr fontId="2" type="noConversion"/>
  </si>
  <si>
    <t>700g</t>
    <phoneticPr fontId="2" type="noConversion"/>
  </si>
  <si>
    <t>자반1손</t>
    <phoneticPr fontId="2" type="noConversion"/>
  </si>
  <si>
    <t>1.5kg</t>
    <phoneticPr fontId="2" type="noConversion"/>
  </si>
  <si>
    <t>자반1손</t>
    <phoneticPr fontId="2" type="noConversion"/>
  </si>
  <si>
    <t>600g</t>
    <phoneticPr fontId="2" type="noConversion"/>
  </si>
  <si>
    <t>30롤</t>
    <phoneticPr fontId="2" type="noConversion"/>
  </si>
  <si>
    <t>당진쌀</t>
    <phoneticPr fontId="2" type="noConversion"/>
  </si>
  <si>
    <t>340g</t>
    <phoneticPr fontId="2" type="noConversion"/>
  </si>
  <si>
    <t>500g</t>
    <phoneticPr fontId="2" type="noConversion"/>
  </si>
  <si>
    <t>800g</t>
    <phoneticPr fontId="2" type="noConversion"/>
  </si>
  <si>
    <t>6월26일</t>
    <phoneticPr fontId="2" type="noConversion"/>
  </si>
  <si>
    <t>안심농협쌀</t>
    <phoneticPr fontId="2" type="noConversion"/>
  </si>
  <si>
    <t>6월29일</t>
    <phoneticPr fontId="2" type="noConversion"/>
  </si>
  <si>
    <t>6월28일</t>
    <phoneticPr fontId="2" type="noConversion"/>
  </si>
  <si>
    <t>6월27일</t>
    <phoneticPr fontId="2" type="noConversion"/>
  </si>
  <si>
    <t>340g</t>
    <phoneticPr fontId="2" type="noConversion"/>
  </si>
  <si>
    <t>600g</t>
    <phoneticPr fontId="2" type="noConversion"/>
  </si>
  <si>
    <t>한우등심330g</t>
    <phoneticPr fontId="2" type="noConversion"/>
  </si>
  <si>
    <t>1.1kg</t>
    <phoneticPr fontId="2" type="noConversion"/>
  </si>
  <si>
    <t>500g</t>
    <phoneticPr fontId="2" type="noConversion"/>
  </si>
  <si>
    <t>1.8kg</t>
    <phoneticPr fontId="2" type="noConversion"/>
  </si>
  <si>
    <t>한우등심290g</t>
    <phoneticPr fontId="2" type="noConversion"/>
  </si>
  <si>
    <t>6월30일</t>
    <phoneticPr fontId="2" type="noConversion"/>
  </si>
  <si>
    <t>1.5kg</t>
    <phoneticPr fontId="2" type="noConversion"/>
  </si>
  <si>
    <t>200g</t>
    <phoneticPr fontId="2" type="noConversion"/>
  </si>
  <si>
    <t>680ml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</si>
</sst>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35" t="s">
        <v>15</v>
      </c>
      <c r="B2" s="35" t="s">
        <v>16</v>
      </c>
      <c r="C2" s="35" t="s">
        <v>17</v>
      </c>
      <c r="D2" s="43" t="s">
        <v>31</v>
      </c>
      <c r="E2" s="43" t="s">
        <v>32</v>
      </c>
      <c r="F2" s="39" t="s">
        <v>33</v>
      </c>
      <c r="G2" s="40"/>
      <c r="H2" s="37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36"/>
      <c r="B3" s="36"/>
      <c r="C3" s="36"/>
      <c r="D3" s="44"/>
      <c r="E3" s="44"/>
      <c r="F3" s="41"/>
      <c r="G3" s="42"/>
      <c r="H3" s="38"/>
      <c r="I3" s="12" t="s">
        <v>122</v>
      </c>
      <c r="J3" s="12" t="s">
        <v>124</v>
      </c>
      <c r="K3" s="12" t="s">
        <v>125</v>
      </c>
      <c r="L3" s="12" t="s">
        <v>126</v>
      </c>
      <c r="M3" s="25" t="s">
        <v>122</v>
      </c>
      <c r="N3" s="25" t="s">
        <v>126</v>
      </c>
      <c r="O3" s="25" t="s">
        <v>125</v>
      </c>
      <c r="P3" s="25" t="s">
        <v>134</v>
      </c>
    </row>
    <row r="4" spans="1:16" s="8" customFormat="1" ht="19.5" customHeight="1" x14ac:dyDescent="0.15">
      <c r="A4" s="46" t="s">
        <v>18</v>
      </c>
      <c r="B4" s="33" t="s">
        <v>19</v>
      </c>
      <c r="C4" s="7" t="s">
        <v>29</v>
      </c>
      <c r="D4" s="31">
        <f>AVERAGE(I4:P4)</f>
        <v>52250</v>
      </c>
      <c r="E4" s="32">
        <v>51875</v>
      </c>
      <c r="F4" s="3" t="str">
        <f>IF((D4-E4)&lt;0,"↓",IF((D4-E4)&gt;0,"↑",""))</f>
        <v>↑</v>
      </c>
      <c r="G4" s="4">
        <f>ABS(D4-E4)</f>
        <v>375</v>
      </c>
      <c r="H4" s="10">
        <f>IFERROR(ROUND(((D4-E4)/E4)*100,1),"-")</f>
        <v>0.7</v>
      </c>
      <c r="I4" s="13">
        <v>47900</v>
      </c>
      <c r="J4" s="13">
        <v>49800</v>
      </c>
      <c r="K4" s="13">
        <v>49900</v>
      </c>
      <c r="L4" s="13">
        <v>54800</v>
      </c>
      <c r="M4" s="26">
        <v>49900</v>
      </c>
      <c r="N4" s="26">
        <v>49900</v>
      </c>
      <c r="O4" s="26">
        <v>58000</v>
      </c>
      <c r="P4" s="26">
        <v>57800</v>
      </c>
    </row>
    <row r="5" spans="1:16" s="18" customFormat="1" ht="19.5" customHeight="1" x14ac:dyDescent="0.15">
      <c r="A5" s="47"/>
      <c r="B5" s="34"/>
      <c r="C5" s="14" t="s">
        <v>38</v>
      </c>
      <c r="D5" s="31"/>
      <c r="E5" s="32"/>
      <c r="F5" s="15"/>
      <c r="G5" s="16"/>
      <c r="H5" s="17"/>
      <c r="I5" s="19" t="s">
        <v>123</v>
      </c>
      <c r="J5" s="19" t="s">
        <v>104</v>
      </c>
      <c r="K5" s="19" t="s">
        <v>118</v>
      </c>
      <c r="L5" s="19" t="s">
        <v>110</v>
      </c>
      <c r="M5" s="26"/>
      <c r="N5" s="26"/>
      <c r="O5" s="26"/>
      <c r="P5" s="26"/>
    </row>
    <row r="6" spans="1:16" s="8" customFormat="1" ht="19.5" customHeight="1" x14ac:dyDescent="0.15">
      <c r="A6" s="47"/>
      <c r="B6" s="33" t="s">
        <v>50</v>
      </c>
      <c r="C6" s="7" t="s">
        <v>0</v>
      </c>
      <c r="D6" s="31">
        <f t="shared" ref="D6:E68" si="0">AVERAGE(I6:P6)</f>
        <v>2130</v>
      </c>
      <c r="E6" s="32">
        <v>2146.25</v>
      </c>
      <c r="F6" s="3" t="str">
        <f>IF((D6-E6)&lt;0,"↓",IF((D6-E6)&gt;0,"↑",""))</f>
        <v>↓</v>
      </c>
      <c r="G6" s="4">
        <f>ABS(D6-E6)</f>
        <v>16.25</v>
      </c>
      <c r="H6" s="10">
        <f>IFERROR(ROUND(((D6-E6)/E6)*100,1),"-")</f>
        <v>-0.8</v>
      </c>
      <c r="I6" s="13">
        <v>2590</v>
      </c>
      <c r="J6" s="13">
        <v>1680</v>
      </c>
      <c r="K6" s="13">
        <v>2150</v>
      </c>
      <c r="L6" s="13">
        <v>2000</v>
      </c>
      <c r="M6" s="26">
        <v>2470</v>
      </c>
      <c r="N6" s="26">
        <v>2470</v>
      </c>
      <c r="O6" s="26">
        <v>1000</v>
      </c>
      <c r="P6" s="26">
        <v>2680</v>
      </c>
    </row>
    <row r="7" spans="1:16" s="18" customFormat="1" ht="18.75" customHeight="1" x14ac:dyDescent="0.15">
      <c r="A7" s="47"/>
      <c r="B7" s="34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127</v>
      </c>
      <c r="N7" s="27" t="s">
        <v>119</v>
      </c>
      <c r="O7" s="27"/>
      <c r="P7" s="27"/>
    </row>
    <row r="8" spans="1:16" s="8" customFormat="1" ht="19.5" customHeight="1" x14ac:dyDescent="0.15">
      <c r="A8" s="47"/>
      <c r="B8" s="33" t="s">
        <v>57</v>
      </c>
      <c r="C8" s="7" t="s">
        <v>1</v>
      </c>
      <c r="D8" s="31">
        <f t="shared" si="0"/>
        <v>8145</v>
      </c>
      <c r="E8" s="32">
        <v>8021.25</v>
      </c>
      <c r="F8" s="3" t="str">
        <f>IF((D8-E8)&lt;0,"↓",IF((D8-E8)&gt;0,"↑",""))</f>
        <v>↑</v>
      </c>
      <c r="G8" s="4">
        <f>ABS(D8-E8)</f>
        <v>123.75</v>
      </c>
      <c r="H8" s="10">
        <f>IFERROR(ROUND(((D8-E8)/E8)*100,1),"-")</f>
        <v>1.5</v>
      </c>
      <c r="I8" s="13">
        <v>9990</v>
      </c>
      <c r="J8" s="13">
        <v>8500</v>
      </c>
      <c r="K8" s="13">
        <v>8900</v>
      </c>
      <c r="L8" s="13">
        <v>9000</v>
      </c>
      <c r="M8" s="26">
        <v>3990</v>
      </c>
      <c r="N8" s="26">
        <v>3980</v>
      </c>
      <c r="O8" s="26">
        <v>10000</v>
      </c>
      <c r="P8" s="26">
        <v>10800</v>
      </c>
    </row>
    <row r="9" spans="1:16" s="18" customFormat="1" ht="19.5" customHeight="1" x14ac:dyDescent="0.15">
      <c r="A9" s="47"/>
      <c r="B9" s="34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111</v>
      </c>
      <c r="N9" s="30" t="s">
        <v>120</v>
      </c>
      <c r="O9" s="27"/>
      <c r="P9" s="30"/>
    </row>
    <row r="10" spans="1:16" s="8" customFormat="1" ht="19.5" customHeight="1" x14ac:dyDescent="0.15">
      <c r="A10" s="47"/>
      <c r="B10" s="33" t="s">
        <v>56</v>
      </c>
      <c r="C10" s="7" t="s">
        <v>2</v>
      </c>
      <c r="D10" s="31">
        <f t="shared" si="0"/>
        <v>3118.75</v>
      </c>
      <c r="E10" s="32">
        <v>3085</v>
      </c>
      <c r="F10" s="3" t="str">
        <f>IF((D10-E10)&lt;0,"↓",IF((D10-E10)&gt;0,"↑",""))</f>
        <v>↑</v>
      </c>
      <c r="G10" s="4">
        <f>ABS(D10-E10)</f>
        <v>33.75</v>
      </c>
      <c r="H10" s="10">
        <f>IFERROR(ROUND(((D10-E10)/E10)*100,1),"-")</f>
        <v>1.1000000000000001</v>
      </c>
      <c r="I10" s="13">
        <v>2850</v>
      </c>
      <c r="J10" s="13">
        <v>2500</v>
      </c>
      <c r="K10" s="13">
        <v>2200</v>
      </c>
      <c r="L10" s="13">
        <v>2500</v>
      </c>
      <c r="M10" s="26">
        <v>3600</v>
      </c>
      <c r="N10" s="26">
        <v>4320</v>
      </c>
      <c r="O10" s="26">
        <v>3000</v>
      </c>
      <c r="P10" s="26">
        <v>3980</v>
      </c>
    </row>
    <row r="11" spans="1:16" s="18" customFormat="1" ht="19.5" customHeight="1" x14ac:dyDescent="0.15">
      <c r="A11" s="47"/>
      <c r="B11" s="34"/>
      <c r="C11" s="14" t="s">
        <v>38</v>
      </c>
      <c r="D11" s="31"/>
      <c r="E11" s="32"/>
      <c r="F11" s="15"/>
      <c r="G11" s="16"/>
      <c r="H11" s="17"/>
      <c r="I11" s="19"/>
      <c r="J11" s="19"/>
      <c r="K11" s="19"/>
      <c r="L11" s="19"/>
      <c r="M11" s="27" t="s">
        <v>114</v>
      </c>
      <c r="N11" s="27" t="s">
        <v>132</v>
      </c>
      <c r="O11" s="27"/>
      <c r="P11" s="27" t="s">
        <v>135</v>
      </c>
    </row>
    <row r="12" spans="1:16" s="8" customFormat="1" ht="19.5" customHeight="1" x14ac:dyDescent="0.15">
      <c r="A12" s="47"/>
      <c r="B12" s="33" t="s">
        <v>55</v>
      </c>
      <c r="C12" s="7" t="s">
        <v>81</v>
      </c>
      <c r="D12" s="31">
        <f t="shared" si="0"/>
        <v>2503.75</v>
      </c>
      <c r="E12" s="32">
        <v>2517.5</v>
      </c>
      <c r="F12" s="3" t="str">
        <f>IF((D12-E12)&lt;0,"↓",IF((D12-E12)&gt;0,"↑",""))</f>
        <v>↓</v>
      </c>
      <c r="G12" s="4">
        <f>ABS(D12-E12)</f>
        <v>13.75</v>
      </c>
      <c r="H12" s="10">
        <f>IFERROR(ROUND(((D12-E12)/E12)*100,1),"-")</f>
        <v>-0.5</v>
      </c>
      <c r="I12" s="13">
        <v>3690</v>
      </c>
      <c r="J12" s="13">
        <v>2000</v>
      </c>
      <c r="K12" s="13">
        <v>2500</v>
      </c>
      <c r="L12" s="13">
        <v>2000</v>
      </c>
      <c r="M12" s="26">
        <v>2590</v>
      </c>
      <c r="N12" s="26">
        <v>2780</v>
      </c>
      <c r="O12" s="26">
        <v>2000</v>
      </c>
      <c r="P12" s="26">
        <v>2470</v>
      </c>
    </row>
    <row r="13" spans="1:16" s="18" customFormat="1" ht="19.5" customHeight="1" x14ac:dyDescent="0.15">
      <c r="A13" s="47"/>
      <c r="B13" s="34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112</v>
      </c>
      <c r="N13" s="27"/>
      <c r="O13" s="27"/>
      <c r="P13" s="27"/>
    </row>
    <row r="14" spans="1:16" s="8" customFormat="1" ht="19.5" customHeight="1" x14ac:dyDescent="0.15">
      <c r="A14" s="47"/>
      <c r="B14" s="33" t="s">
        <v>20</v>
      </c>
      <c r="C14" s="7" t="s">
        <v>2</v>
      </c>
      <c r="D14" s="31">
        <f t="shared" si="0"/>
        <v>1837.5</v>
      </c>
      <c r="E14" s="32">
        <v>1946.25</v>
      </c>
      <c r="F14" s="3" t="str">
        <f>IF((D14-E14)&lt;0,"↓",IF((D14-E14)&gt;0,"↑",""))</f>
        <v>↓</v>
      </c>
      <c r="G14" s="4">
        <f>ABS(D14-E14)</f>
        <v>108.75</v>
      </c>
      <c r="H14" s="10">
        <f>IFERROR(ROUND(((D14-E14)/E14)*100,1),"-")</f>
        <v>-5.6</v>
      </c>
      <c r="I14" s="13">
        <v>2290</v>
      </c>
      <c r="J14" s="13">
        <v>1500</v>
      </c>
      <c r="K14" s="13">
        <v>2000</v>
      </c>
      <c r="L14" s="13">
        <v>1500</v>
      </c>
      <c r="M14" s="26">
        <v>1990</v>
      </c>
      <c r="N14" s="26">
        <v>1950</v>
      </c>
      <c r="O14" s="26">
        <v>1500</v>
      </c>
      <c r="P14" s="26">
        <v>1970</v>
      </c>
    </row>
    <row r="15" spans="1:16" s="18" customFormat="1" ht="19.5" customHeight="1" x14ac:dyDescent="0.15">
      <c r="A15" s="47"/>
      <c r="B15" s="34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7"/>
      <c r="B16" s="33" t="s">
        <v>54</v>
      </c>
      <c r="C16" s="7" t="s">
        <v>28</v>
      </c>
      <c r="D16" s="31">
        <f t="shared" si="0"/>
        <v>3717.5</v>
      </c>
      <c r="E16" s="32">
        <v>3567.5</v>
      </c>
      <c r="F16" s="3" t="str">
        <f>IF((D16-E16)&lt;0,"↓",IF((D16-E16)&gt;0,"↑",""))</f>
        <v>↑</v>
      </c>
      <c r="G16" s="4">
        <f>ABS(D16-E16)</f>
        <v>150</v>
      </c>
      <c r="H16" s="10">
        <f>IFERROR(ROUND(((D16-E16)/E16)*100,1),"-")</f>
        <v>4.2</v>
      </c>
      <c r="I16" s="13">
        <v>3990</v>
      </c>
      <c r="J16" s="13">
        <v>3500</v>
      </c>
      <c r="K16" s="13">
        <v>3500</v>
      </c>
      <c r="L16" s="13">
        <v>3500</v>
      </c>
      <c r="M16" s="26">
        <v>3490</v>
      </c>
      <c r="N16" s="26">
        <v>3780</v>
      </c>
      <c r="O16" s="26">
        <v>4000</v>
      </c>
      <c r="P16" s="26">
        <v>3980</v>
      </c>
    </row>
    <row r="17" spans="1:16" s="18" customFormat="1" ht="19.5" customHeight="1" x14ac:dyDescent="0.15">
      <c r="A17" s="47"/>
      <c r="B17" s="34"/>
      <c r="C17" s="14" t="s">
        <v>38</v>
      </c>
      <c r="D17" s="31"/>
      <c r="E17" s="32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47"/>
      <c r="B18" s="33" t="s">
        <v>53</v>
      </c>
      <c r="C18" s="7" t="s">
        <v>80</v>
      </c>
      <c r="D18" s="31">
        <f t="shared" si="0"/>
        <v>1796.25</v>
      </c>
      <c r="E18" s="32">
        <v>1711.25</v>
      </c>
      <c r="F18" s="3" t="str">
        <f>IF((D18-E18)&lt;0,"↓",IF((D18-E18)&gt;0,"↑",""))</f>
        <v>↑</v>
      </c>
      <c r="G18" s="4">
        <f>ABS(D18-E18)</f>
        <v>85</v>
      </c>
      <c r="H18" s="10">
        <f>IFERROR(ROUND(((D18-E18)/E18)*100,1),"-")</f>
        <v>5</v>
      </c>
      <c r="I18" s="13">
        <v>2590</v>
      </c>
      <c r="J18" s="13">
        <v>1500</v>
      </c>
      <c r="K18" s="13">
        <v>2000</v>
      </c>
      <c r="L18" s="13">
        <v>1500</v>
      </c>
      <c r="M18" s="26">
        <v>1990</v>
      </c>
      <c r="N18" s="26">
        <v>1660</v>
      </c>
      <c r="O18" s="26">
        <v>1500</v>
      </c>
      <c r="P18" s="26">
        <v>1630</v>
      </c>
    </row>
    <row r="19" spans="1:16" s="18" customFormat="1" ht="18.75" customHeight="1" x14ac:dyDescent="0.15">
      <c r="A19" s="47"/>
      <c r="B19" s="34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47"/>
      <c r="B20" s="33" t="s">
        <v>49</v>
      </c>
      <c r="C20" s="7" t="s">
        <v>39</v>
      </c>
      <c r="D20" s="31">
        <f t="shared" si="0"/>
        <v>5471.25</v>
      </c>
      <c r="E20" s="32">
        <v>5333.75</v>
      </c>
      <c r="F20" s="3" t="str">
        <f>IF((D20-E20)&lt;0,"↓",IF((D20-E20)&gt;0,"↑",""))</f>
        <v>↑</v>
      </c>
      <c r="G20" s="4">
        <f>ABS(D20-E20)</f>
        <v>137.5</v>
      </c>
      <c r="H20" s="10">
        <f>IFERROR(ROUND(((D20-E20)/E20)*100,1),"-")</f>
        <v>2.6</v>
      </c>
      <c r="I20" s="13">
        <v>5500</v>
      </c>
      <c r="J20" s="13">
        <v>4000</v>
      </c>
      <c r="K20" s="13">
        <v>3500</v>
      </c>
      <c r="L20" s="13">
        <v>4000</v>
      </c>
      <c r="M20" s="26">
        <v>6990</v>
      </c>
      <c r="N20" s="26">
        <v>6980</v>
      </c>
      <c r="O20" s="26">
        <v>7000</v>
      </c>
      <c r="P20" s="26">
        <v>5800</v>
      </c>
    </row>
    <row r="21" spans="1:16" s="18" customFormat="1" ht="19.5" customHeight="1" x14ac:dyDescent="0.15">
      <c r="A21" s="47"/>
      <c r="B21" s="34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 t="s">
        <v>115</v>
      </c>
      <c r="N21" s="27" t="s">
        <v>113</v>
      </c>
      <c r="O21" s="27"/>
      <c r="P21" s="27"/>
    </row>
    <row r="22" spans="1:16" s="8" customFormat="1" ht="19.5" customHeight="1" x14ac:dyDescent="0.15">
      <c r="A22" s="47"/>
      <c r="B22" s="33" t="s">
        <v>52</v>
      </c>
      <c r="C22" s="7" t="s">
        <v>47</v>
      </c>
      <c r="D22" s="31">
        <f t="shared" si="0"/>
        <v>9237.5</v>
      </c>
      <c r="E22" s="32">
        <v>8236.25</v>
      </c>
      <c r="F22" s="3" t="str">
        <f>IF((D22-E22)&lt;0,"↓",IF((D22-E22)&gt;0,"↑",""))</f>
        <v>↑</v>
      </c>
      <c r="G22" s="4">
        <f>ABS(D22-E22)</f>
        <v>1001.25</v>
      </c>
      <c r="H22" s="10">
        <f>IFERROR(ROUND(((D22-E22)/E22)*100,1),"-")</f>
        <v>12.2</v>
      </c>
      <c r="I22" s="13">
        <v>8720</v>
      </c>
      <c r="J22" s="13">
        <v>8900</v>
      </c>
      <c r="K22" s="13">
        <v>9000</v>
      </c>
      <c r="L22" s="13">
        <v>8500</v>
      </c>
      <c r="M22" s="26">
        <v>12900</v>
      </c>
      <c r="N22" s="26">
        <v>11900</v>
      </c>
      <c r="O22" s="26">
        <v>7000</v>
      </c>
      <c r="P22" s="26">
        <v>6980</v>
      </c>
    </row>
    <row r="23" spans="1:16" s="18" customFormat="1" ht="19.5" customHeight="1" x14ac:dyDescent="0.15">
      <c r="A23" s="47"/>
      <c r="B23" s="34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128</v>
      </c>
      <c r="N23" s="29" t="s">
        <v>116</v>
      </c>
      <c r="O23" s="29"/>
      <c r="P23" s="29" t="s">
        <v>103</v>
      </c>
    </row>
    <row r="24" spans="1:16" s="8" customFormat="1" ht="20.25" customHeight="1" x14ac:dyDescent="0.15">
      <c r="A24" s="47"/>
      <c r="B24" s="33" t="s">
        <v>51</v>
      </c>
      <c r="C24" s="7" t="s">
        <v>45</v>
      </c>
      <c r="D24" s="31">
        <f t="shared" si="0"/>
        <v>43989.375</v>
      </c>
      <c r="E24" s="32">
        <v>44548</v>
      </c>
      <c r="F24" s="3" t="str">
        <f>IF((D24-E24)&lt;0,"↓",IF((D24-E24)&gt;0,"↑",""))</f>
        <v>↓</v>
      </c>
      <c r="G24" s="4">
        <f>ABS(D24-E24)</f>
        <v>558.625</v>
      </c>
      <c r="H24" s="10">
        <f>IFERROR(ROUND(((D24-E24)/E24)*100,1),"-")</f>
        <v>-1.3</v>
      </c>
      <c r="I24" s="13">
        <v>59950</v>
      </c>
      <c r="J24" s="13">
        <v>51500</v>
      </c>
      <c r="K24" s="13">
        <v>49000</v>
      </c>
      <c r="L24" s="13">
        <v>54500</v>
      </c>
      <c r="M24" s="26">
        <v>43923</v>
      </c>
      <c r="N24" s="26">
        <v>34742</v>
      </c>
      <c r="O24" s="26">
        <v>12500</v>
      </c>
      <c r="P24" s="26">
        <v>45800</v>
      </c>
    </row>
    <row r="25" spans="1:16" s="18" customFormat="1" ht="24" customHeight="1" x14ac:dyDescent="0.15">
      <c r="A25" s="47"/>
      <c r="B25" s="34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129</v>
      </c>
      <c r="N25" s="27" t="s">
        <v>133</v>
      </c>
      <c r="O25" s="27" t="s">
        <v>109</v>
      </c>
      <c r="P25" s="28" t="s">
        <v>105</v>
      </c>
    </row>
    <row r="26" spans="1:16" s="8" customFormat="1" ht="24" customHeight="1" x14ac:dyDescent="0.15">
      <c r="A26" s="47"/>
      <c r="B26" s="33" t="s">
        <v>21</v>
      </c>
      <c r="C26" s="7" t="s">
        <v>3</v>
      </c>
      <c r="D26" s="31">
        <f t="shared" si="0"/>
        <v>2912.5</v>
      </c>
      <c r="E26" s="32">
        <v>2887.5</v>
      </c>
      <c r="F26" s="3" t="str">
        <f>IF((D26-E26)&lt;0,"↓",IF((D26-E26)&gt;0,"↑",""))</f>
        <v>↑</v>
      </c>
      <c r="G26" s="4">
        <f>ABS(D26-E26)</f>
        <v>25</v>
      </c>
      <c r="H26" s="10">
        <f>IFERROR(ROUND(((D26-E26)/E26)*100,1),"-")</f>
        <v>0.9</v>
      </c>
      <c r="I26" s="26">
        <v>2640</v>
      </c>
      <c r="J26" s="13">
        <v>2750</v>
      </c>
      <c r="K26" s="13">
        <v>2780</v>
      </c>
      <c r="L26" s="13">
        <v>2700</v>
      </c>
      <c r="M26" s="26">
        <v>3190</v>
      </c>
      <c r="N26" s="26">
        <v>2880</v>
      </c>
      <c r="O26" s="26">
        <v>2800</v>
      </c>
      <c r="P26" s="26">
        <v>3560</v>
      </c>
    </row>
    <row r="27" spans="1:16" s="18" customFormat="1" ht="24" customHeight="1" x14ac:dyDescent="0.15">
      <c r="A27" s="47"/>
      <c r="B27" s="34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47"/>
      <c r="B28" s="33" t="s">
        <v>37</v>
      </c>
      <c r="C28" s="7" t="s">
        <v>40</v>
      </c>
      <c r="D28" s="31">
        <f t="shared" si="0"/>
        <v>8867.5</v>
      </c>
      <c r="E28" s="32">
        <v>8805</v>
      </c>
      <c r="F28" s="3" t="str">
        <f>IF((D28-E28)&lt;0,"↓",IF((D28-E28)&gt;0,"↑",""))</f>
        <v>↑</v>
      </c>
      <c r="G28" s="4">
        <f>ABS(D28-E28)</f>
        <v>62.5</v>
      </c>
      <c r="H28" s="10">
        <f>IFERROR(ROUND(((D28-E28)/E28)*100,1),"-")</f>
        <v>0.7</v>
      </c>
      <c r="I28" s="26">
        <v>7990</v>
      </c>
      <c r="J28" s="13">
        <v>7500</v>
      </c>
      <c r="K28" s="13">
        <v>8500</v>
      </c>
      <c r="L28" s="13">
        <v>8500</v>
      </c>
      <c r="M28" s="26">
        <v>10990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47"/>
      <c r="B29" s="34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130</v>
      </c>
      <c r="N29" s="27" t="s">
        <v>101</v>
      </c>
      <c r="O29" s="27"/>
      <c r="P29" s="27"/>
    </row>
    <row r="30" spans="1:16" s="8" customFormat="1" ht="19.5" customHeight="1" x14ac:dyDescent="0.15">
      <c r="A30" s="47"/>
      <c r="B30" s="33" t="s">
        <v>58</v>
      </c>
      <c r="C30" s="7" t="s">
        <v>4</v>
      </c>
      <c r="D30" s="31">
        <f t="shared" si="0"/>
        <v>7320</v>
      </c>
      <c r="E30" s="32">
        <v>7281.25</v>
      </c>
      <c r="F30" s="3" t="str">
        <f>IF((D30-E30)&lt;0,"↓",IF((D30-E30)&gt;0,"↑",""))</f>
        <v>↑</v>
      </c>
      <c r="G30" s="4">
        <f>ABS(D30-E30)</f>
        <v>38.75</v>
      </c>
      <c r="H30" s="10">
        <f>IFERROR(ROUND(((D30-E30)/E30)*100,1),"-")</f>
        <v>0.5</v>
      </c>
      <c r="I30" s="26">
        <v>7990</v>
      </c>
      <c r="J30" s="13">
        <v>7000</v>
      </c>
      <c r="K30" s="13">
        <v>7500</v>
      </c>
      <c r="L30" s="13">
        <v>7000</v>
      </c>
      <c r="M30" s="26">
        <v>6890</v>
      </c>
      <c r="N30" s="26">
        <v>6880</v>
      </c>
      <c r="O30" s="26">
        <v>7500</v>
      </c>
      <c r="P30" s="26">
        <v>7800</v>
      </c>
    </row>
    <row r="31" spans="1:16" s="18" customFormat="1" ht="19.5" customHeight="1" x14ac:dyDescent="0.15">
      <c r="A31" s="47"/>
      <c r="B31" s="34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7"/>
      <c r="B32" s="33" t="s">
        <v>59</v>
      </c>
      <c r="C32" s="7" t="s">
        <v>76</v>
      </c>
      <c r="D32" s="31">
        <f t="shared" si="0"/>
        <v>1492.5</v>
      </c>
      <c r="E32" s="32">
        <v>1492.5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47"/>
      <c r="B33" s="34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47"/>
      <c r="B34" s="33" t="s">
        <v>60</v>
      </c>
      <c r="C34" s="7" t="s">
        <v>2</v>
      </c>
      <c r="D34" s="31">
        <f t="shared" si="0"/>
        <v>553.75</v>
      </c>
      <c r="E34" s="32">
        <v>489.5</v>
      </c>
      <c r="F34" s="3" t="str">
        <f>IF((D34-E34)&lt;0,"↓",IF((D34-E34)&gt;0,"↑",""))</f>
        <v>↑</v>
      </c>
      <c r="G34" s="4">
        <f>ABS(D34-E34)</f>
        <v>64.25</v>
      </c>
      <c r="H34" s="10">
        <f>IFERROR(ROUND(((D34-E34)/E34)*100,1),"-")</f>
        <v>13.1</v>
      </c>
      <c r="I34" s="13">
        <v>480</v>
      </c>
      <c r="J34" s="13">
        <v>450</v>
      </c>
      <c r="K34" s="13">
        <v>500</v>
      </c>
      <c r="L34" s="13">
        <v>450</v>
      </c>
      <c r="M34" s="26">
        <v>689</v>
      </c>
      <c r="N34" s="26">
        <v>548</v>
      </c>
      <c r="O34" s="26">
        <v>650</v>
      </c>
      <c r="P34" s="26">
        <v>663</v>
      </c>
    </row>
    <row r="35" spans="1:16" s="18" customFormat="1" ht="19.5" customHeight="1" x14ac:dyDescent="0.15">
      <c r="A35" s="47"/>
      <c r="B35" s="34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47"/>
      <c r="B36" s="33" t="s">
        <v>35</v>
      </c>
      <c r="C36" s="7" t="s">
        <v>41</v>
      </c>
      <c r="D36" s="31">
        <f t="shared" si="0"/>
        <v>26197.5</v>
      </c>
      <c r="E36" s="32">
        <v>30060</v>
      </c>
      <c r="F36" s="3" t="str">
        <f>IF((D36-E36)&lt;0,"↓",IF((D36-E36)&gt;0,"↑",""))</f>
        <v>↓</v>
      </c>
      <c r="G36" s="4">
        <f>ABS(D36-E36)</f>
        <v>3862.5</v>
      </c>
      <c r="H36" s="10">
        <f>IFERROR(ROUND(((D36-E36)/E36)*100,1),"-")</f>
        <v>-12.8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17900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47"/>
      <c r="B37" s="34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 t="s">
        <v>131</v>
      </c>
      <c r="N37" s="28"/>
      <c r="O37" s="28" t="s">
        <v>121</v>
      </c>
      <c r="P37" s="28" t="s">
        <v>136</v>
      </c>
    </row>
    <row r="38" spans="1:16" s="8" customFormat="1" ht="19.5" customHeight="1" x14ac:dyDescent="0.15">
      <c r="A38" s="47"/>
      <c r="B38" s="33" t="s">
        <v>36</v>
      </c>
      <c r="C38" s="7" t="s">
        <v>42</v>
      </c>
      <c r="D38" s="31">
        <f t="shared" si="0"/>
        <v>9843.75</v>
      </c>
      <c r="E38" s="32">
        <v>9843.75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48"/>
      <c r="B39" s="34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102</v>
      </c>
      <c r="O39" s="28"/>
      <c r="P39" s="28" t="s">
        <v>99</v>
      </c>
    </row>
    <row r="40" spans="1:16" s="8" customFormat="1" ht="19.5" customHeight="1" x14ac:dyDescent="0.15">
      <c r="A40" s="46" t="s">
        <v>22</v>
      </c>
      <c r="B40" s="33" t="s">
        <v>61</v>
      </c>
      <c r="C40" s="7" t="s">
        <v>13</v>
      </c>
      <c r="D40" s="31">
        <f t="shared" si="0"/>
        <v>6087.5</v>
      </c>
      <c r="E40" s="32">
        <v>6087.5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47"/>
      <c r="B41" s="34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7"/>
      <c r="B42" s="33" t="s">
        <v>62</v>
      </c>
      <c r="C42" s="7" t="s">
        <v>5</v>
      </c>
      <c r="D42" s="31">
        <f t="shared" si="0"/>
        <v>2040</v>
      </c>
      <c r="E42" s="32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47"/>
      <c r="B43" s="34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7"/>
      <c r="B44" s="33" t="s">
        <v>63</v>
      </c>
      <c r="C44" s="7" t="s">
        <v>75</v>
      </c>
      <c r="D44" s="31">
        <f t="shared" si="0"/>
        <v>7582.5</v>
      </c>
      <c r="E44" s="32">
        <v>7582.5</v>
      </c>
      <c r="F44" s="3" t="str">
        <f>IF((D44-E44)&lt;0,"↓",IF((D44-E44)&gt;0,"↑",""))</f>
        <v/>
      </c>
      <c r="G44" s="4">
        <f>ABS(D44-E44)</f>
        <v>0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7"/>
      <c r="B45" s="34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47"/>
      <c r="B46" s="33" t="s">
        <v>48</v>
      </c>
      <c r="C46" s="7" t="s">
        <v>6</v>
      </c>
      <c r="D46" s="31">
        <f t="shared" si="0"/>
        <v>1251.25</v>
      </c>
      <c r="E46" s="32">
        <v>1251.25</v>
      </c>
      <c r="F46" s="3" t="str">
        <f>IF((D46-E46)&lt;0,"↓",IF((D46-E46)&gt;0,"↑",""))</f>
        <v/>
      </c>
      <c r="G46" s="4">
        <f>ABS(D46-E46)</f>
        <v>0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47"/>
      <c r="B47" s="34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7"/>
      <c r="B48" s="33" t="s">
        <v>64</v>
      </c>
      <c r="C48" s="7" t="s">
        <v>7</v>
      </c>
      <c r="D48" s="31">
        <f t="shared" si="0"/>
        <v>1670</v>
      </c>
      <c r="E48" s="32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47"/>
      <c r="B49" s="34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47"/>
      <c r="B50" s="33" t="s">
        <v>23</v>
      </c>
      <c r="C50" s="7" t="s">
        <v>8</v>
      </c>
      <c r="D50" s="31">
        <f t="shared" si="0"/>
        <v>2728.75</v>
      </c>
      <c r="E50" s="32">
        <v>2728.75</v>
      </c>
      <c r="F50" s="3" t="str">
        <f>IF((D50-E50)&lt;0,"↓",IF((D50-E50)&gt;0,"↑",""))</f>
        <v/>
      </c>
      <c r="G50" s="4">
        <f>ABS(D50-E50)</f>
        <v>0</v>
      </c>
      <c r="H50" s="10">
        <f>IFERROR(ROUND(((D50-E50)/E50)*100,1),"-")</f>
        <v>0</v>
      </c>
      <c r="I50" s="26">
        <v>2980</v>
      </c>
      <c r="J50" s="13">
        <v>2580</v>
      </c>
      <c r="K50" s="13">
        <v>2580</v>
      </c>
      <c r="L50" s="13">
        <v>2250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47"/>
      <c r="B51" s="34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47"/>
      <c r="B52" s="33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31000</v>
      </c>
      <c r="P52" s="26" t="s">
        <v>95</v>
      </c>
    </row>
    <row r="53" spans="1:16" s="18" customFormat="1" ht="19.5" customHeight="1" x14ac:dyDescent="0.15">
      <c r="A53" s="47"/>
      <c r="B53" s="34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47"/>
      <c r="B54" s="33" t="s">
        <v>66</v>
      </c>
      <c r="C54" s="7" t="s">
        <v>9</v>
      </c>
      <c r="D54" s="31">
        <f t="shared" si="0"/>
        <v>2565</v>
      </c>
      <c r="E54" s="32">
        <v>2602.5</v>
      </c>
      <c r="F54" s="3" t="str">
        <f>IF((D54-E54)&lt;0,"↓",IF((D54-E54)&gt;0,"↑",""))</f>
        <v>↓</v>
      </c>
      <c r="G54" s="4">
        <f>ABS(D54-E54)</f>
        <v>37.5</v>
      </c>
      <c r="H54" s="10">
        <f>IFERROR(ROUND(((D54-E54)/E54)*100,1),"-")</f>
        <v>-1.4</v>
      </c>
      <c r="I54" s="13">
        <v>2490</v>
      </c>
      <c r="J54" s="13">
        <v>2280</v>
      </c>
      <c r="K54" s="13">
        <v>2000</v>
      </c>
      <c r="L54" s="13">
        <v>2500</v>
      </c>
      <c r="M54" s="26">
        <v>2390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47"/>
      <c r="B55" s="34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47"/>
      <c r="B56" s="33" t="s">
        <v>67</v>
      </c>
      <c r="C56" s="7" t="s">
        <v>43</v>
      </c>
      <c r="D56" s="31">
        <f t="shared" si="0"/>
        <v>14735</v>
      </c>
      <c r="E56" s="32">
        <v>14735</v>
      </c>
      <c r="F56" s="3" t="str">
        <f>IF((D56-E56)&lt;0,"↓",IF((D56-E56)&gt;0,"↑",""))</f>
        <v/>
      </c>
      <c r="G56" s="4">
        <f>ABS(D56-E56)</f>
        <v>0</v>
      </c>
      <c r="H56" s="10">
        <f>IFERROR(ROUND(((D56-E56)/E56)*100,1),"-")</f>
        <v>0</v>
      </c>
      <c r="I56" s="13">
        <v>15500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47"/>
      <c r="B57" s="34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47"/>
      <c r="B58" s="33" t="s">
        <v>68</v>
      </c>
      <c r="C58" s="7" t="s">
        <v>10</v>
      </c>
      <c r="D58" s="31">
        <f t="shared" si="0"/>
        <v>1443.75</v>
      </c>
      <c r="E58" s="32">
        <v>1443.75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48"/>
      <c r="B59" s="34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2" t="s">
        <v>34</v>
      </c>
      <c r="B60" s="33" t="s">
        <v>69</v>
      </c>
      <c r="C60" s="7" t="s">
        <v>30</v>
      </c>
      <c r="D60" s="31">
        <f t="shared" si="0"/>
        <v>10050</v>
      </c>
      <c r="E60" s="32">
        <v>10050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10900</v>
      </c>
      <c r="K60" s="13">
        <v>7900</v>
      </c>
      <c r="L60" s="13">
        <v>12500</v>
      </c>
      <c r="M60" s="26">
        <v>9900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53"/>
      <c r="B61" s="34"/>
      <c r="C61" s="14" t="s">
        <v>38</v>
      </c>
      <c r="D61" s="31"/>
      <c r="E61" s="32"/>
      <c r="F61" s="15"/>
      <c r="G61" s="16"/>
      <c r="H61" s="17"/>
      <c r="I61" s="19"/>
      <c r="J61" s="19"/>
      <c r="K61" s="27"/>
      <c r="L61" s="19"/>
      <c r="M61" s="27" t="s">
        <v>107</v>
      </c>
      <c r="N61" s="27"/>
      <c r="O61" s="27"/>
      <c r="P61" s="27"/>
    </row>
    <row r="62" spans="1:16" s="8" customFormat="1" ht="19.5" customHeight="1" x14ac:dyDescent="0.15">
      <c r="A62" s="53"/>
      <c r="B62" s="33" t="s">
        <v>70</v>
      </c>
      <c r="C62" s="7" t="s">
        <v>11</v>
      </c>
      <c r="D62" s="31">
        <f t="shared" si="0"/>
        <v>8828.75</v>
      </c>
      <c r="E62" s="32">
        <v>8828.75</v>
      </c>
      <c r="F62" s="3" t="str">
        <f>IF((D62-E62)&lt;0,"↓",IF((D62-E62)&gt;0,"↑",""))</f>
        <v/>
      </c>
      <c r="G62" s="4">
        <f>ABS(D62-E62)</f>
        <v>0</v>
      </c>
      <c r="H62" s="10">
        <f>IFERROR(ROUND(((D62-E62)/E62)*100,1),"-")</f>
        <v>0</v>
      </c>
      <c r="I62" s="13">
        <v>6450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53"/>
      <c r="B63" s="34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106</v>
      </c>
      <c r="N63" s="27"/>
      <c r="O63" s="27"/>
      <c r="P63" s="27" t="s">
        <v>137</v>
      </c>
    </row>
    <row r="64" spans="1:16" s="8" customFormat="1" ht="19.5" customHeight="1" x14ac:dyDescent="0.15">
      <c r="A64" s="53"/>
      <c r="B64" s="33" t="s">
        <v>71</v>
      </c>
      <c r="C64" s="7" t="s">
        <v>12</v>
      </c>
      <c r="D64" s="31">
        <f t="shared" si="0"/>
        <v>19412.5</v>
      </c>
      <c r="E64" s="32">
        <v>19550</v>
      </c>
      <c r="F64" s="3" t="str">
        <f t="shared" ref="F64:F71" si="1">IF((D64-E64)&lt;0,"↓",IF((D64-E64)&gt;0,"↑",""))</f>
        <v>↓</v>
      </c>
      <c r="G64" s="4">
        <f>ABS(D64-E64)</f>
        <v>137.5</v>
      </c>
      <c r="H64" s="10">
        <f>IFERROR(ROUND(((D64-E64)/E64)*100,1),"-")</f>
        <v>-0.7</v>
      </c>
      <c r="I64" s="13">
        <v>15900</v>
      </c>
      <c r="J64" s="13">
        <v>15800</v>
      </c>
      <c r="K64" s="13">
        <v>12900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29800</v>
      </c>
    </row>
    <row r="65" spans="1:16" s="18" customFormat="1" ht="24" customHeight="1" x14ac:dyDescent="0.15">
      <c r="A65" s="54"/>
      <c r="B65" s="34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108</v>
      </c>
      <c r="N65" s="27" t="s">
        <v>108</v>
      </c>
      <c r="O65" s="27" t="s">
        <v>117</v>
      </c>
      <c r="P65" s="27" t="s">
        <v>108</v>
      </c>
    </row>
    <row r="66" spans="1:16" s="8" customFormat="1" ht="19.5" customHeight="1" x14ac:dyDescent="0.15">
      <c r="A66" s="49" t="s">
        <v>25</v>
      </c>
      <c r="B66" s="33" t="s">
        <v>26</v>
      </c>
      <c r="C66" s="7" t="s">
        <v>14</v>
      </c>
      <c r="D66" s="31">
        <f t="shared" si="0"/>
        <v>1490.25</v>
      </c>
      <c r="E66" s="32">
        <v>1488</v>
      </c>
      <c r="F66" s="3" t="str">
        <f t="shared" si="1"/>
        <v>↑</v>
      </c>
      <c r="G66" s="4">
        <f>ABS(D66-E66)</f>
        <v>2.25</v>
      </c>
      <c r="H66" s="10">
        <f>IFERROR(ROUND(((D66-E66)/E66)*100,1),"-")</f>
        <v>0.2</v>
      </c>
      <c r="I66" s="13">
        <v>1458</v>
      </c>
      <c r="J66" s="13">
        <v>1528</v>
      </c>
      <c r="K66" s="13">
        <v>1527</v>
      </c>
      <c r="L66" s="26">
        <v>1487</v>
      </c>
      <c r="M66" s="26">
        <v>1458</v>
      </c>
      <c r="N66" s="26">
        <v>1487</v>
      </c>
      <c r="O66" s="26">
        <v>1490</v>
      </c>
      <c r="P66" s="26">
        <v>1487</v>
      </c>
    </row>
    <row r="67" spans="1:16" s="18" customFormat="1" ht="19.5" customHeight="1" x14ac:dyDescent="0.15">
      <c r="A67" s="50"/>
      <c r="B67" s="34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0"/>
      <c r="B68" s="33" t="s">
        <v>72</v>
      </c>
      <c r="C68" s="7" t="s">
        <v>14</v>
      </c>
      <c r="D68" s="31">
        <f t="shared" si="0"/>
        <v>1300</v>
      </c>
      <c r="E68" s="32">
        <v>1300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>
        <v>1300</v>
      </c>
      <c r="J68" s="13">
        <v>1300</v>
      </c>
      <c r="K68" s="13">
        <v>1300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50"/>
      <c r="B69" s="34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0"/>
      <c r="B70" s="33" t="s">
        <v>73</v>
      </c>
      <c r="C70" s="7" t="s">
        <v>14</v>
      </c>
      <c r="D70" s="31">
        <f t="shared" ref="D70:E70" si="2">AVERAGE(I70:P70)</f>
        <v>1312.5</v>
      </c>
      <c r="E70" s="32">
        <v>1308.125</v>
      </c>
      <c r="F70" s="3" t="str">
        <f t="shared" si="1"/>
        <v>↑</v>
      </c>
      <c r="G70" s="4">
        <f>ABS(D70-E70)</f>
        <v>4.375</v>
      </c>
      <c r="H70" s="10">
        <f>IFERROR(ROUND(((D70-E70)/E70)*100,1),"-")</f>
        <v>0.3</v>
      </c>
      <c r="I70" s="13">
        <v>1304</v>
      </c>
      <c r="J70" s="13">
        <v>1328</v>
      </c>
      <c r="K70" s="13">
        <v>1344</v>
      </c>
      <c r="L70" s="26">
        <v>1304</v>
      </c>
      <c r="M70" s="26">
        <v>1304</v>
      </c>
      <c r="N70" s="26">
        <v>1304</v>
      </c>
      <c r="O70" s="26">
        <v>1308</v>
      </c>
      <c r="P70" s="26">
        <v>1304</v>
      </c>
    </row>
    <row r="71" spans="1:16" s="18" customFormat="1" ht="19.5" customHeight="1" x14ac:dyDescent="0.15">
      <c r="A71" s="50"/>
      <c r="B71" s="34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0"/>
      <c r="B72" s="33" t="s">
        <v>27</v>
      </c>
      <c r="C72" s="7" t="s">
        <v>44</v>
      </c>
      <c r="D72" s="31"/>
      <c r="E72" s="32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51"/>
      <c r="B73" s="34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2023-07-18T02:28:15Z</dcterms:modified>
</cp:coreProperties>
</file>