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8195" windowHeight="11370"/>
  </bookViews>
  <sheets>
    <sheet name="서구" sheetId="1" r:id="rId1"/>
  </sheets>
  <definedNames>
    <definedName name="_xlnm.Print_Titles" localSheetId="0">서구!$2:$7</definedName>
  </definedNames>
  <calcPr calcId="125725"/>
</workbook>
</file>

<file path=xl/calcChain.xml><?xml version="1.0" encoding="utf-8"?>
<calcChain xmlns="http://schemas.openxmlformats.org/spreadsheetml/2006/main">
  <c r="Q169" i="1"/>
  <c r="P169"/>
  <c r="O169"/>
  <c r="R169"/>
  <c r="T167"/>
  <c r="Q168"/>
  <c r="P168"/>
  <c r="O168"/>
  <c r="R168"/>
  <c r="S167"/>
  <c r="M167"/>
  <c r="L167"/>
  <c r="K167"/>
  <c r="J167"/>
  <c r="I167"/>
  <c r="R167" s="1"/>
  <c r="H167"/>
  <c r="G167"/>
  <c r="Q167" s="1"/>
  <c r="F167"/>
  <c r="P167" s="1"/>
  <c r="E167"/>
  <c r="O167" s="1"/>
  <c r="R166"/>
  <c r="Q166"/>
  <c r="P166"/>
  <c r="O166"/>
  <c r="N166"/>
  <c r="Q165"/>
  <c r="P165"/>
  <c r="O165"/>
  <c r="M163"/>
  <c r="R165"/>
  <c r="Q164"/>
  <c r="P164"/>
  <c r="O164"/>
  <c r="R164"/>
  <c r="T163"/>
  <c r="S163"/>
  <c r="L163"/>
  <c r="J163"/>
  <c r="H163"/>
  <c r="G163"/>
  <c r="Q163" s="1"/>
  <c r="F163"/>
  <c r="P163" s="1"/>
  <c r="E163"/>
  <c r="O163" s="1"/>
  <c r="Q162"/>
  <c r="P162"/>
  <c r="O162"/>
  <c r="M160"/>
  <c r="R162"/>
  <c r="Q161"/>
  <c r="P161"/>
  <c r="O161"/>
  <c r="R161"/>
  <c r="T160"/>
  <c r="S160"/>
  <c r="L160"/>
  <c r="J160"/>
  <c r="H160"/>
  <c r="G160"/>
  <c r="Q160" s="1"/>
  <c r="F160"/>
  <c r="P160" s="1"/>
  <c r="E160"/>
  <c r="O160" s="1"/>
  <c r="Q159"/>
  <c r="P159"/>
  <c r="O159"/>
  <c r="R159"/>
  <c r="Q158"/>
  <c r="P158"/>
  <c r="O158"/>
  <c r="R158"/>
  <c r="Q157"/>
  <c r="P157"/>
  <c r="O157"/>
  <c r="R157"/>
  <c r="Q156"/>
  <c r="P156"/>
  <c r="O156"/>
  <c r="R156"/>
  <c r="T154"/>
  <c r="T153" s="1"/>
  <c r="Q155"/>
  <c r="P155"/>
  <c r="O155"/>
  <c r="R155"/>
  <c r="S154"/>
  <c r="M154"/>
  <c r="L154"/>
  <c r="K154"/>
  <c r="J154"/>
  <c r="I154"/>
  <c r="R154" s="1"/>
  <c r="H154"/>
  <c r="G154"/>
  <c r="Q154" s="1"/>
  <c r="F154"/>
  <c r="P154" s="1"/>
  <c r="E154"/>
  <c r="O154" s="1"/>
  <c r="S153"/>
  <c r="M153"/>
  <c r="L153"/>
  <c r="K153"/>
  <c r="J153"/>
  <c r="I153"/>
  <c r="R153" s="1"/>
  <c r="H153"/>
  <c r="G153"/>
  <c r="Q153" s="1"/>
  <c r="F153"/>
  <c r="P153" s="1"/>
  <c r="E153"/>
  <c r="O153" s="1"/>
  <c r="Q152"/>
  <c r="P152"/>
  <c r="O152"/>
  <c r="R152"/>
  <c r="Q151"/>
  <c r="P151"/>
  <c r="O151"/>
  <c r="R151"/>
  <c r="Q150"/>
  <c r="P150"/>
  <c r="O150"/>
  <c r="R150"/>
  <c r="Q149"/>
  <c r="P149"/>
  <c r="O149"/>
  <c r="R149"/>
  <c r="R148"/>
  <c r="Q148"/>
  <c r="P148"/>
  <c r="O148"/>
  <c r="N148"/>
  <c r="Q147"/>
  <c r="P147"/>
  <c r="O147"/>
  <c r="R147"/>
  <c r="R146"/>
  <c r="Q146"/>
  <c r="P146"/>
  <c r="O146"/>
  <c r="N146"/>
  <c r="Q145"/>
  <c r="P145"/>
  <c r="O145"/>
  <c r="R145"/>
  <c r="Q144"/>
  <c r="P144"/>
  <c r="O144"/>
  <c r="R144"/>
  <c r="T142"/>
  <c r="Q143"/>
  <c r="P143"/>
  <c r="O143"/>
  <c r="R143"/>
  <c r="S142"/>
  <c r="M142"/>
  <c r="L142"/>
  <c r="K142"/>
  <c r="J142"/>
  <c r="I142"/>
  <c r="R142" s="1"/>
  <c r="H142"/>
  <c r="G142"/>
  <c r="Q142" s="1"/>
  <c r="F142"/>
  <c r="P142" s="1"/>
  <c r="E142"/>
  <c r="O142" s="1"/>
  <c r="R141"/>
  <c r="Q141"/>
  <c r="P141"/>
  <c r="O141"/>
  <c r="N141"/>
  <c r="Q140"/>
  <c r="P140"/>
  <c r="O140"/>
  <c r="R140"/>
  <c r="Q139"/>
  <c r="P139"/>
  <c r="O139"/>
  <c r="R139"/>
  <c r="Q138"/>
  <c r="P138"/>
  <c r="O138"/>
  <c r="M136"/>
  <c r="M100" s="1"/>
  <c r="R138"/>
  <c r="R137"/>
  <c r="T136"/>
  <c r="S136"/>
  <c r="L136"/>
  <c r="L100" s="1"/>
  <c r="L95" s="1"/>
  <c r="J136"/>
  <c r="J100" s="1"/>
  <c r="J95" s="1"/>
  <c r="H136"/>
  <c r="H100" s="1"/>
  <c r="H95" s="1"/>
  <c r="G136"/>
  <c r="F136"/>
  <c r="E136"/>
  <c r="Q135"/>
  <c r="P135"/>
  <c r="O135"/>
  <c r="R135"/>
  <c r="Q134"/>
  <c r="P134"/>
  <c r="O134"/>
  <c r="R134"/>
  <c r="Q133"/>
  <c r="P133"/>
  <c r="O133"/>
  <c r="M131"/>
  <c r="M130" s="1"/>
  <c r="M121" s="1"/>
  <c r="R133"/>
  <c r="Q132"/>
  <c r="P132"/>
  <c r="O132"/>
  <c r="R132"/>
  <c r="T131"/>
  <c r="S131"/>
  <c r="L131"/>
  <c r="J131"/>
  <c r="H131"/>
  <c r="G131"/>
  <c r="Q131" s="1"/>
  <c r="F131"/>
  <c r="P131" s="1"/>
  <c r="E131"/>
  <c r="O131" s="1"/>
  <c r="T130"/>
  <c r="S130"/>
  <c r="L130"/>
  <c r="L121" s="1"/>
  <c r="J130"/>
  <c r="J121" s="1"/>
  <c r="H130"/>
  <c r="H121" s="1"/>
  <c r="G130"/>
  <c r="Q130" s="1"/>
  <c r="F130"/>
  <c r="P130" s="1"/>
  <c r="E130"/>
  <c r="O130" s="1"/>
  <c r="Q129"/>
  <c r="P129"/>
  <c r="O129"/>
  <c r="R129"/>
  <c r="Q128"/>
  <c r="P128"/>
  <c r="O128"/>
  <c r="R128"/>
  <c r="Q127"/>
  <c r="P127"/>
  <c r="O127"/>
  <c r="R127"/>
  <c r="Q126"/>
  <c r="P126"/>
  <c r="O126"/>
  <c r="R126"/>
  <c r="Q125"/>
  <c r="P125"/>
  <c r="O125"/>
  <c r="R125"/>
  <c r="R124"/>
  <c r="Q124"/>
  <c r="P124"/>
  <c r="O124"/>
  <c r="N124"/>
  <c r="T122"/>
  <c r="T121" s="1"/>
  <c r="Q123"/>
  <c r="P123"/>
  <c r="O123"/>
  <c r="R123"/>
  <c r="S122"/>
  <c r="M122"/>
  <c r="L122"/>
  <c r="K122"/>
  <c r="J122"/>
  <c r="I122"/>
  <c r="R122" s="1"/>
  <c r="H122"/>
  <c r="G122"/>
  <c r="Q122" s="1"/>
  <c r="F122"/>
  <c r="P122" s="1"/>
  <c r="E122"/>
  <c r="O122" s="1"/>
  <c r="S121"/>
  <c r="G121"/>
  <c r="Q121" s="1"/>
  <c r="E121"/>
  <c r="O121" s="1"/>
  <c r="Q120"/>
  <c r="P120"/>
  <c r="O120"/>
  <c r="R120"/>
  <c r="T118"/>
  <c r="Q119"/>
  <c r="P119"/>
  <c r="O119"/>
  <c r="R119"/>
  <c r="S118"/>
  <c r="M118"/>
  <c r="L118"/>
  <c r="K118"/>
  <c r="J118"/>
  <c r="I118"/>
  <c r="R118" s="1"/>
  <c r="H118"/>
  <c r="G118"/>
  <c r="Q118" s="1"/>
  <c r="F118"/>
  <c r="P118" s="1"/>
  <c r="E118"/>
  <c r="O118" s="1"/>
  <c r="Q117"/>
  <c r="P117"/>
  <c r="O117"/>
  <c r="R117"/>
  <c r="Q116"/>
  <c r="P116"/>
  <c r="O116"/>
  <c r="R116"/>
  <c r="R115"/>
  <c r="Q115"/>
  <c r="P115"/>
  <c r="O115"/>
  <c r="N115"/>
  <c r="Q114"/>
  <c r="P114"/>
  <c r="O114"/>
  <c r="R114"/>
  <c r="Q113"/>
  <c r="P113"/>
  <c r="O113"/>
  <c r="R113"/>
  <c r="T111"/>
  <c r="T100" s="1"/>
  <c r="Q112"/>
  <c r="P112"/>
  <c r="O112"/>
  <c r="R112"/>
  <c r="S111"/>
  <c r="M111"/>
  <c r="L111"/>
  <c r="K111"/>
  <c r="J111"/>
  <c r="I111"/>
  <c r="R111" s="1"/>
  <c r="H111"/>
  <c r="G111"/>
  <c r="Q111" s="1"/>
  <c r="F111"/>
  <c r="P111" s="1"/>
  <c r="E111"/>
  <c r="O111" s="1"/>
  <c r="Q110"/>
  <c r="P110"/>
  <c r="O110"/>
  <c r="R110"/>
  <c r="Q109"/>
  <c r="P109"/>
  <c r="O109"/>
  <c r="R109"/>
  <c r="Q108"/>
  <c r="P108"/>
  <c r="O108"/>
  <c r="R108"/>
  <c r="T106"/>
  <c r="Q107"/>
  <c r="P107"/>
  <c r="O107"/>
  <c r="R107"/>
  <c r="S106"/>
  <c r="M106"/>
  <c r="L106"/>
  <c r="K106"/>
  <c r="J106"/>
  <c r="I106"/>
  <c r="R106" s="1"/>
  <c r="H106"/>
  <c r="G106"/>
  <c r="Q106" s="1"/>
  <c r="F106"/>
  <c r="P106" s="1"/>
  <c r="E106"/>
  <c r="O106" s="1"/>
  <c r="Q105"/>
  <c r="P105"/>
  <c r="O105"/>
  <c r="R105"/>
  <c r="Q104"/>
  <c r="P104"/>
  <c r="O104"/>
  <c r="R104"/>
  <c r="Q103"/>
  <c r="P103"/>
  <c r="O103"/>
  <c r="R103"/>
  <c r="T101"/>
  <c r="T96" s="1"/>
  <c r="T95" s="1"/>
  <c r="Q102"/>
  <c r="O102"/>
  <c r="P102"/>
  <c r="R102"/>
  <c r="S101"/>
  <c r="S96" s="1"/>
  <c r="S95" s="1"/>
  <c r="M101"/>
  <c r="M96" s="1"/>
  <c r="M95" s="1"/>
  <c r="L101"/>
  <c r="K101"/>
  <c r="J101"/>
  <c r="I101"/>
  <c r="R101" s="1"/>
  <c r="H101"/>
  <c r="G101"/>
  <c r="Q101" s="1"/>
  <c r="F101"/>
  <c r="P101" s="1"/>
  <c r="E101"/>
  <c r="O101" s="1"/>
  <c r="S100"/>
  <c r="G100"/>
  <c r="E100"/>
  <c r="R99"/>
  <c r="Q99"/>
  <c r="P99"/>
  <c r="O99"/>
  <c r="N99"/>
  <c r="R98"/>
  <c r="Q98"/>
  <c r="P98"/>
  <c r="O98"/>
  <c r="N98"/>
  <c r="R97"/>
  <c r="Q97"/>
  <c r="P97"/>
  <c r="O97"/>
  <c r="N97"/>
  <c r="L96"/>
  <c r="J96"/>
  <c r="H96"/>
  <c r="Q94"/>
  <c r="P94"/>
  <c r="O94"/>
  <c r="M92"/>
  <c r="R94"/>
  <c r="Q93"/>
  <c r="P93"/>
  <c r="O93"/>
  <c r="R93"/>
  <c r="T92"/>
  <c r="S92"/>
  <c r="Q92"/>
  <c r="P92"/>
  <c r="O92"/>
  <c r="L92"/>
  <c r="J92"/>
  <c r="H92"/>
  <c r="Q91"/>
  <c r="P91"/>
  <c r="O91"/>
  <c r="R91"/>
  <c r="T89"/>
  <c r="Q90"/>
  <c r="O90"/>
  <c r="P90"/>
  <c r="R90"/>
  <c r="S89"/>
  <c r="M89"/>
  <c r="L89"/>
  <c r="K89"/>
  <c r="J89"/>
  <c r="I89"/>
  <c r="R89" s="1"/>
  <c r="H89"/>
  <c r="G89"/>
  <c r="Q89" s="1"/>
  <c r="F89"/>
  <c r="P89" s="1"/>
  <c r="E89"/>
  <c r="O89" s="1"/>
  <c r="R88"/>
  <c r="T86"/>
  <c r="Q87"/>
  <c r="O87"/>
  <c r="P87"/>
  <c r="R87"/>
  <c r="S86"/>
  <c r="M86"/>
  <c r="L86"/>
  <c r="K86"/>
  <c r="J86"/>
  <c r="I86"/>
  <c r="R86" s="1"/>
  <c r="H86"/>
  <c r="G86"/>
  <c r="Q86" s="1"/>
  <c r="F86"/>
  <c r="P86" s="1"/>
  <c r="E86"/>
  <c r="O86" s="1"/>
  <c r="R85"/>
  <c r="Q85"/>
  <c r="P85"/>
  <c r="O85"/>
  <c r="N85"/>
  <c r="Q84"/>
  <c r="P84"/>
  <c r="O84"/>
  <c r="R84"/>
  <c r="R83"/>
  <c r="Q83"/>
  <c r="P83"/>
  <c r="O83"/>
  <c r="N83"/>
  <c r="Q82"/>
  <c r="P82"/>
  <c r="O82"/>
  <c r="R82"/>
  <c r="Q81"/>
  <c r="P81"/>
  <c r="O81"/>
  <c r="R81"/>
  <c r="T79"/>
  <c r="Q80"/>
  <c r="O80"/>
  <c r="P80"/>
  <c r="R80"/>
  <c r="S79"/>
  <c r="M79"/>
  <c r="L79"/>
  <c r="K79"/>
  <c r="J79"/>
  <c r="I79"/>
  <c r="R79" s="1"/>
  <c r="H79"/>
  <c r="G79"/>
  <c r="Q79" s="1"/>
  <c r="F79"/>
  <c r="P79" s="1"/>
  <c r="E79"/>
  <c r="O79" s="1"/>
  <c r="R78"/>
  <c r="Q78"/>
  <c r="P78"/>
  <c r="O78"/>
  <c r="N78"/>
  <c r="Q77"/>
  <c r="P77"/>
  <c r="O77"/>
  <c r="R76"/>
  <c r="Q76"/>
  <c r="P76"/>
  <c r="O76"/>
  <c r="N76"/>
  <c r="Q75"/>
  <c r="P75"/>
  <c r="O75"/>
  <c r="Q74"/>
  <c r="P74"/>
  <c r="O74"/>
  <c r="R74"/>
  <c r="T72"/>
  <c r="Q73"/>
  <c r="P73"/>
  <c r="O73"/>
  <c r="S72"/>
  <c r="M72"/>
  <c r="L72"/>
  <c r="K72"/>
  <c r="J72"/>
  <c r="I72"/>
  <c r="R72" s="1"/>
  <c r="H72"/>
  <c r="G72"/>
  <c r="Q72" s="1"/>
  <c r="F72"/>
  <c r="P72" s="1"/>
  <c r="E72"/>
  <c r="O72" s="1"/>
  <c r="R71"/>
  <c r="Q71"/>
  <c r="P71"/>
  <c r="O71"/>
  <c r="N71"/>
  <c r="Q70"/>
  <c r="P70"/>
  <c r="O70"/>
  <c r="Q69"/>
  <c r="P69"/>
  <c r="O69"/>
  <c r="R69"/>
  <c r="Q68"/>
  <c r="P68"/>
  <c r="O68"/>
  <c r="M65"/>
  <c r="M13" s="1"/>
  <c r="M4" s="1"/>
  <c r="Q67"/>
  <c r="P67"/>
  <c r="O67"/>
  <c r="K65"/>
  <c r="T65"/>
  <c r="Q66"/>
  <c r="O66"/>
  <c r="P66"/>
  <c r="S65"/>
  <c r="L65"/>
  <c r="J65"/>
  <c r="H65"/>
  <c r="G65"/>
  <c r="Q65" s="1"/>
  <c r="F65"/>
  <c r="E65"/>
  <c r="R64"/>
  <c r="Q64"/>
  <c r="P64"/>
  <c r="O64"/>
  <c r="N64"/>
  <c r="Q63"/>
  <c r="O63"/>
  <c r="P63"/>
  <c r="Q62"/>
  <c r="P62"/>
  <c r="O62"/>
  <c r="R62"/>
  <c r="Q61"/>
  <c r="P61"/>
  <c r="O61"/>
  <c r="M58"/>
  <c r="M57" s="1"/>
  <c r="Q60"/>
  <c r="P60"/>
  <c r="O60"/>
  <c r="K58"/>
  <c r="T58"/>
  <c r="T57" s="1"/>
  <c r="Q59"/>
  <c r="O59"/>
  <c r="P59"/>
  <c r="S58"/>
  <c r="L58"/>
  <c r="J58"/>
  <c r="H58"/>
  <c r="G58"/>
  <c r="Q58" s="1"/>
  <c r="F58"/>
  <c r="E58"/>
  <c r="S57"/>
  <c r="L57"/>
  <c r="J57"/>
  <c r="H57"/>
  <c r="G57"/>
  <c r="F57"/>
  <c r="E57"/>
  <c r="R56"/>
  <c r="Q56"/>
  <c r="P56"/>
  <c r="O56"/>
  <c r="N56"/>
  <c r="Q55"/>
  <c r="P55"/>
  <c r="O55"/>
  <c r="Q54"/>
  <c r="P54"/>
  <c r="O54"/>
  <c r="R54"/>
  <c r="Q53"/>
  <c r="P53"/>
  <c r="O53"/>
  <c r="M51"/>
  <c r="R52"/>
  <c r="Q52"/>
  <c r="P52"/>
  <c r="O52"/>
  <c r="K51"/>
  <c r="T51"/>
  <c r="S51"/>
  <c r="L51"/>
  <c r="J51"/>
  <c r="H51"/>
  <c r="G51"/>
  <c r="Q51" s="1"/>
  <c r="F51"/>
  <c r="P51" s="1"/>
  <c r="E51"/>
  <c r="O51" s="1"/>
  <c r="Q50"/>
  <c r="P50"/>
  <c r="O50"/>
  <c r="M44"/>
  <c r="Q48"/>
  <c r="P48"/>
  <c r="O48"/>
  <c r="M45"/>
  <c r="M9" s="1"/>
  <c r="Q47"/>
  <c r="P47"/>
  <c r="O47"/>
  <c r="K45"/>
  <c r="Q46"/>
  <c r="O46"/>
  <c r="P46"/>
  <c r="S45"/>
  <c r="L45"/>
  <c r="J45"/>
  <c r="H45"/>
  <c r="G45"/>
  <c r="Q45" s="1"/>
  <c r="F45"/>
  <c r="E45"/>
  <c r="S44"/>
  <c r="L44"/>
  <c r="J44"/>
  <c r="H44"/>
  <c r="G44"/>
  <c r="F44"/>
  <c r="E44"/>
  <c r="R43"/>
  <c r="Q43"/>
  <c r="P43"/>
  <c r="O43"/>
  <c r="N43"/>
  <c r="Q42"/>
  <c r="P42"/>
  <c r="O42"/>
  <c r="R41"/>
  <c r="Q41"/>
  <c r="P41"/>
  <c r="O41"/>
  <c r="N41"/>
  <c r="Q40"/>
  <c r="P40"/>
  <c r="O40"/>
  <c r="R39"/>
  <c r="Q39"/>
  <c r="P39"/>
  <c r="O39"/>
  <c r="N39"/>
  <c r="Q38"/>
  <c r="P38"/>
  <c r="O38"/>
  <c r="Q37"/>
  <c r="P37"/>
  <c r="O37"/>
  <c r="R37"/>
  <c r="Q36"/>
  <c r="P36"/>
  <c r="O36"/>
  <c r="R35"/>
  <c r="Q35"/>
  <c r="P35"/>
  <c r="O35"/>
  <c r="N35"/>
  <c r="Q34"/>
  <c r="P34"/>
  <c r="O34"/>
  <c r="R33"/>
  <c r="Q33"/>
  <c r="P33"/>
  <c r="O33"/>
  <c r="N33"/>
  <c r="Q32"/>
  <c r="P32"/>
  <c r="O32"/>
  <c r="N32"/>
  <c r="Q31"/>
  <c r="P31"/>
  <c r="O31"/>
  <c r="R31"/>
  <c r="Q30"/>
  <c r="P30"/>
  <c r="O30"/>
  <c r="R30"/>
  <c r="Q29"/>
  <c r="P29"/>
  <c r="O29"/>
  <c r="R29"/>
  <c r="T28"/>
  <c r="S28"/>
  <c r="M28"/>
  <c r="L28"/>
  <c r="K28"/>
  <c r="J28"/>
  <c r="I28"/>
  <c r="R28" s="1"/>
  <c r="H28"/>
  <c r="G28"/>
  <c r="Q28" s="1"/>
  <c r="F28"/>
  <c r="P28" s="1"/>
  <c r="E28"/>
  <c r="O28" s="1"/>
  <c r="Q27"/>
  <c r="P27"/>
  <c r="O27"/>
  <c r="R27"/>
  <c r="Q26"/>
  <c r="R26"/>
  <c r="P25"/>
  <c r="R25"/>
  <c r="T24"/>
  <c r="S24"/>
  <c r="M24"/>
  <c r="L24"/>
  <c r="K24"/>
  <c r="J24"/>
  <c r="I24"/>
  <c r="R24" s="1"/>
  <c r="H24"/>
  <c r="G24"/>
  <c r="Q24" s="1"/>
  <c r="F24"/>
  <c r="P24" s="1"/>
  <c r="E24"/>
  <c r="O24" s="1"/>
  <c r="Q23"/>
  <c r="P23"/>
  <c r="O23"/>
  <c r="R23"/>
  <c r="Q22"/>
  <c r="P22"/>
  <c r="O22"/>
  <c r="R22"/>
  <c r="Q21"/>
  <c r="P21"/>
  <c r="O21"/>
  <c r="R21"/>
  <c r="Q20"/>
  <c r="P20"/>
  <c r="O20"/>
  <c r="R20"/>
  <c r="T19"/>
  <c r="S19"/>
  <c r="M19"/>
  <c r="L19"/>
  <c r="K19"/>
  <c r="J19"/>
  <c r="I19"/>
  <c r="R19" s="1"/>
  <c r="H19"/>
  <c r="G19"/>
  <c r="Q19" s="1"/>
  <c r="F19"/>
  <c r="P19" s="1"/>
  <c r="E19"/>
  <c r="O19" s="1"/>
  <c r="Q18"/>
  <c r="P18"/>
  <c r="O18"/>
  <c r="R18"/>
  <c r="Q17"/>
  <c r="P17"/>
  <c r="O17"/>
  <c r="R17"/>
  <c r="Q16"/>
  <c r="P16"/>
  <c r="O16"/>
  <c r="R16"/>
  <c r="P15"/>
  <c r="R15"/>
  <c r="T14"/>
  <c r="S14"/>
  <c r="M14"/>
  <c r="L14"/>
  <c r="K14"/>
  <c r="J14"/>
  <c r="I14"/>
  <c r="R14" s="1"/>
  <c r="H14"/>
  <c r="G14"/>
  <c r="Q14" s="1"/>
  <c r="F14"/>
  <c r="P14" s="1"/>
  <c r="E14"/>
  <c r="O14" s="1"/>
  <c r="T13"/>
  <c r="S13"/>
  <c r="L13"/>
  <c r="J13"/>
  <c r="H13"/>
  <c r="G13"/>
  <c r="F13"/>
  <c r="E13"/>
  <c r="R12"/>
  <c r="Q12"/>
  <c r="P12"/>
  <c r="O12"/>
  <c r="N12"/>
  <c r="R11"/>
  <c r="Q11"/>
  <c r="P11"/>
  <c r="O11"/>
  <c r="R10"/>
  <c r="Q10"/>
  <c r="P10"/>
  <c r="O10"/>
  <c r="S9"/>
  <c r="L9"/>
  <c r="J9"/>
  <c r="H9"/>
  <c r="G9"/>
  <c r="F9"/>
  <c r="E9"/>
  <c r="S8"/>
  <c r="L8"/>
  <c r="J8"/>
  <c r="H8"/>
  <c r="G8"/>
  <c r="F8"/>
  <c r="E8"/>
  <c r="S7"/>
  <c r="L7"/>
  <c r="J7"/>
  <c r="H7"/>
  <c r="T4"/>
  <c r="S4"/>
  <c r="L4"/>
  <c r="J4"/>
  <c r="H4"/>
  <c r="G4"/>
  <c r="E4"/>
  <c r="S3"/>
  <c r="L3"/>
  <c r="J3"/>
  <c r="H3"/>
  <c r="K9" l="1"/>
  <c r="O45"/>
  <c r="M8"/>
  <c r="M7" s="1"/>
  <c r="M3"/>
  <c r="K57"/>
  <c r="O57" s="1"/>
  <c r="O58"/>
  <c r="O65"/>
  <c r="Q9"/>
  <c r="Q57"/>
  <c r="T45"/>
  <c r="T9" s="1"/>
  <c r="T44"/>
  <c r="R48"/>
  <c r="N48"/>
  <c r="Q49"/>
  <c r="O49"/>
  <c r="R50"/>
  <c r="N50"/>
  <c r="R61"/>
  <c r="N61"/>
  <c r="R63"/>
  <c r="N63"/>
  <c r="R68"/>
  <c r="N68"/>
  <c r="R70"/>
  <c r="N70"/>
  <c r="R73"/>
  <c r="N73"/>
  <c r="R75"/>
  <c r="N75"/>
  <c r="R77"/>
  <c r="N77"/>
  <c r="O15"/>
  <c r="Q15"/>
  <c r="N16"/>
  <c r="N18"/>
  <c r="N21"/>
  <c r="N23"/>
  <c r="O25"/>
  <c r="Q25"/>
  <c r="N26"/>
  <c r="P26"/>
  <c r="N29"/>
  <c r="N31"/>
  <c r="R32"/>
  <c r="P45"/>
  <c r="N47"/>
  <c r="R47"/>
  <c r="N49"/>
  <c r="R49"/>
  <c r="P57"/>
  <c r="P58"/>
  <c r="N60"/>
  <c r="R60"/>
  <c r="N62"/>
  <c r="P65"/>
  <c r="N67"/>
  <c r="R67"/>
  <c r="N69"/>
  <c r="N74"/>
  <c r="R34"/>
  <c r="N34"/>
  <c r="R36"/>
  <c r="N36"/>
  <c r="R38"/>
  <c r="N38"/>
  <c r="R40"/>
  <c r="N40"/>
  <c r="R42"/>
  <c r="N42"/>
  <c r="R46"/>
  <c r="N46"/>
  <c r="R53"/>
  <c r="N53"/>
  <c r="I51"/>
  <c r="R51" s="1"/>
  <c r="R55"/>
  <c r="N55"/>
  <c r="R59"/>
  <c r="N59"/>
  <c r="N58" s="1"/>
  <c r="N57" s="1"/>
  <c r="R66"/>
  <c r="N66"/>
  <c r="N65" s="1"/>
  <c r="N15"/>
  <c r="N17"/>
  <c r="N20"/>
  <c r="N19" s="1"/>
  <c r="N22"/>
  <c r="N25"/>
  <c r="O26"/>
  <c r="N27"/>
  <c r="N30"/>
  <c r="N37"/>
  <c r="I44"/>
  <c r="K44"/>
  <c r="O44" s="1"/>
  <c r="I45"/>
  <c r="P49"/>
  <c r="N52"/>
  <c r="N54"/>
  <c r="I58"/>
  <c r="I65"/>
  <c r="N80"/>
  <c r="N82"/>
  <c r="N84"/>
  <c r="N87"/>
  <c r="O88"/>
  <c r="Q88"/>
  <c r="N90"/>
  <c r="I92"/>
  <c r="K92"/>
  <c r="K13" s="1"/>
  <c r="N94"/>
  <c r="E96"/>
  <c r="G96"/>
  <c r="F100"/>
  <c r="N102"/>
  <c r="N104"/>
  <c r="N107"/>
  <c r="N109"/>
  <c r="N112"/>
  <c r="N114"/>
  <c r="N116"/>
  <c r="N119"/>
  <c r="F121"/>
  <c r="N123"/>
  <c r="N125"/>
  <c r="N127"/>
  <c r="N129"/>
  <c r="I131"/>
  <c r="I96" s="1"/>
  <c r="K131"/>
  <c r="K130" s="1"/>
  <c r="K121" s="1"/>
  <c r="N133"/>
  <c r="N135"/>
  <c r="I136"/>
  <c r="K136"/>
  <c r="O137"/>
  <c r="Q137"/>
  <c r="N138"/>
  <c r="N140"/>
  <c r="N143"/>
  <c r="N145"/>
  <c r="N147"/>
  <c r="N149"/>
  <c r="N151"/>
  <c r="N155"/>
  <c r="N157"/>
  <c r="N159"/>
  <c r="I160"/>
  <c r="K160"/>
  <c r="N162"/>
  <c r="I163"/>
  <c r="R163" s="1"/>
  <c r="K163"/>
  <c r="N165"/>
  <c r="N168"/>
  <c r="N81"/>
  <c r="N88"/>
  <c r="P88"/>
  <c r="N91"/>
  <c r="N93"/>
  <c r="N92" s="1"/>
  <c r="N103"/>
  <c r="N105"/>
  <c r="N108"/>
  <c r="N110"/>
  <c r="N113"/>
  <c r="N117"/>
  <c r="N120"/>
  <c r="N126"/>
  <c r="N128"/>
  <c r="N132"/>
  <c r="N131" s="1"/>
  <c r="N130" s="1"/>
  <c r="N134"/>
  <c r="N137"/>
  <c r="P137"/>
  <c r="N139"/>
  <c r="N144"/>
  <c r="N150"/>
  <c r="N152"/>
  <c r="N156"/>
  <c r="N158"/>
  <c r="N161"/>
  <c r="N160" s="1"/>
  <c r="N164"/>
  <c r="N163" s="1"/>
  <c r="N169"/>
  <c r="O13" l="1"/>
  <c r="P13"/>
  <c r="Q13"/>
  <c r="F96"/>
  <c r="P121"/>
  <c r="E95"/>
  <c r="E3"/>
  <c r="R65"/>
  <c r="I13"/>
  <c r="N45"/>
  <c r="N44"/>
  <c r="K8"/>
  <c r="N136"/>
  <c r="N154"/>
  <c r="N153" s="1"/>
  <c r="K100"/>
  <c r="K4" s="1"/>
  <c r="N111"/>
  <c r="N100" s="1"/>
  <c r="N106"/>
  <c r="N101"/>
  <c r="N89"/>
  <c r="N79"/>
  <c r="O136"/>
  <c r="N24"/>
  <c r="N14"/>
  <c r="P136"/>
  <c r="P44"/>
  <c r="N72"/>
  <c r="R136"/>
  <c r="I100"/>
  <c r="R100" s="1"/>
  <c r="R131"/>
  <c r="I130"/>
  <c r="P100"/>
  <c r="F4"/>
  <c r="G95"/>
  <c r="G3"/>
  <c r="R58"/>
  <c r="I57"/>
  <c r="R57" s="1"/>
  <c r="R45"/>
  <c r="I9"/>
  <c r="T8"/>
  <c r="T7" s="1"/>
  <c r="T3"/>
  <c r="N167"/>
  <c r="R160"/>
  <c r="N142"/>
  <c r="N122"/>
  <c r="N121" s="1"/>
  <c r="N118"/>
  <c r="R92"/>
  <c r="N86"/>
  <c r="Q136"/>
  <c r="N51"/>
  <c r="R44"/>
  <c r="K96"/>
  <c r="K95" s="1"/>
  <c r="N28"/>
  <c r="Q44"/>
  <c r="O9"/>
  <c r="P9"/>
  <c r="Q4" l="1"/>
  <c r="O4"/>
  <c r="Q95"/>
  <c r="G7"/>
  <c r="R130"/>
  <c r="I121"/>
  <c r="R121" s="1"/>
  <c r="R13"/>
  <c r="I4"/>
  <c r="R4" s="1"/>
  <c r="P96"/>
  <c r="F95"/>
  <c r="F3"/>
  <c r="P4"/>
  <c r="N13"/>
  <c r="N4" s="1"/>
  <c r="N96"/>
  <c r="N95" s="1"/>
  <c r="K3"/>
  <c r="O3"/>
  <c r="O96"/>
  <c r="R96"/>
  <c r="I8"/>
  <c r="I3"/>
  <c r="R3" s="1"/>
  <c r="R9"/>
  <c r="O100"/>
  <c r="Q100"/>
  <c r="K7"/>
  <c r="Q8"/>
  <c r="O8"/>
  <c r="P8"/>
  <c r="O95"/>
  <c r="E7"/>
  <c r="Q3"/>
  <c r="Q96"/>
  <c r="N9"/>
  <c r="N3" s="1"/>
  <c r="I95"/>
  <c r="R95" s="1"/>
  <c r="P95" l="1"/>
  <c r="F7"/>
  <c r="P7" s="1"/>
  <c r="I7"/>
  <c r="R8"/>
  <c r="N8"/>
  <c r="Q7"/>
  <c r="O7"/>
  <c r="P3"/>
  <c r="R7" l="1"/>
  <c r="N7"/>
</calcChain>
</file>

<file path=xl/sharedStrings.xml><?xml version="1.0" encoding="utf-8"?>
<sst xmlns="http://schemas.openxmlformats.org/spreadsheetml/2006/main" count="224" uniqueCount="112">
  <si>
    <t xml:space="preserve"> </t>
    <phoneticPr fontId="3" type="noConversion"/>
  </si>
  <si>
    <t>2013년도 11월분 지방세 과징 현황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</si>
  <si>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</si>
  <si>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</si>
  <si>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</si>
  <si>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</si>
  <si>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</si>
  <si>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</si>
  <si>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</si>
  <si>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</si>
  <si>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</si>
  <si>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</si>
  <si>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</si>
  <si>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</si>
  <si>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</si>
  <si>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</si>
  <si>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</si>
  <si>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</si>
  <si>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</si>
  <si>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</si>
  <si>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</si>
  <si>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</si>
  <si>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</si>
  <si>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</si>
  <si>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</si>
  <si>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</si>
  <si>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</si>
  <si>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</si>
  <si>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</si>
  <si>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</si>
  <si>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</si>
  <si>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</si>
  <si>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</si>
  <si>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</si>
  <si>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</si>
  <si>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</si>
  <si>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</si>
  <si>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</si>
  <si>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</si>
  <si>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</si>
  <si>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</si>
  <si>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</si>
  <si>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</si>
  <si>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</si>
  <si>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</si>
  <si>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</si>
  <si>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</si>
  <si>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</si>
  <si>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</si>
  <si>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</si>
  <si>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</si>
  <si>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</si>
  <si>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</si>
  <si>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</si>
  <si>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</si>
  <si>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</si>
  <si>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</si>
  <si>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</si>
  <si>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</si>
  <si>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</si>
  <si>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기     타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</si>
  <si>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</si>
  <si>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</si>
  <si>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</si>
  <si>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</si>
  <si>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</si>
  <si>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</si>
  <si>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</si>
  <si>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</si>
  <si>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</si>
  <si>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</si>
  <si>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</si>
  <si>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</si>
  <si>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종업원분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</si>
  <si>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</si>
  <si>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</si>
  <si>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</si>
  <si>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</si>
  <si>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</si>
  <si>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</si>
  <si>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</si>
  <si>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</si>
  <si>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</si>
  <si>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</si>
  <si>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</si>
  <si>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</si>
  <si>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</si>
  <si>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</si>
  <si>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</si>
  <si>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</si>
  <si>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</si>
  <si>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</si>
  <si>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</si>
  <si>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</si>
  <si>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</si>
  <si>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</si>
  <si>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</si>
  <si>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</si>
  <si>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</si>
  <si>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</si>
  <si>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</si>
  <si>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</si>
  <si>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</si>
  <si>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</si>
  <si>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</si>
  <si>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</si>
  <si>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</si>
  <si>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</si>
  <si>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</si>
  <si>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</si>
  <si>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</si>
  <si>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기타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</si>
</sst>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.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indexed="10"/>
      <name val="굴림"/>
      <family val="3"/>
      <charset val="129"/>
    </font>
    <font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z val="14"/>
      <color rgb="FFFF0000"/>
      <name val="굴림"/>
      <family val="3"/>
      <charset val="129"/>
    </font>
    <font>
      <b/>
      <sz val="11"/>
      <name val="새굴림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</fills>
  <borders count="42">
    <border>
      <left/>
      <right/>
      <top/>
      <bottom/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41" fontId="5" fillId="0" borderId="2" xfId="0" applyNumberFormat="1" applyFont="1" applyBorder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41" fontId="6" fillId="3" borderId="18" xfId="0" applyNumberFormat="1" applyFont="1" applyFill="1" applyBorder="1" applyAlignment="1">
      <alignment horizontal="center" vertical="center" shrinkToFit="1"/>
    </xf>
    <xf numFmtId="41" fontId="6" fillId="3" borderId="18" xfId="1" applyFont="1" applyFill="1" applyBorder="1" applyAlignment="1">
      <alignment horizontal="center" vertical="center" shrinkToFit="1"/>
    </xf>
    <xf numFmtId="176" fontId="8" fillId="3" borderId="19" xfId="1" applyNumberFormat="1" applyFont="1" applyFill="1" applyBorder="1" applyAlignment="1">
      <alignment vertical="center"/>
    </xf>
    <xf numFmtId="41" fontId="6" fillId="3" borderId="20" xfId="1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textRotation="255"/>
    </xf>
    <xf numFmtId="0" fontId="5" fillId="4" borderId="2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41" fontId="6" fillId="5" borderId="9" xfId="0" applyNumberFormat="1" applyFont="1" applyFill="1" applyBorder="1" applyAlignment="1">
      <alignment horizontal="center" vertical="center" shrinkToFit="1"/>
    </xf>
    <xf numFmtId="176" fontId="9" fillId="5" borderId="9" xfId="1" applyNumberFormat="1" applyFont="1" applyFill="1" applyBorder="1" applyAlignment="1">
      <alignment vertical="center"/>
    </xf>
    <xf numFmtId="41" fontId="6" fillId="5" borderId="22" xfId="0" applyNumberFormat="1" applyFont="1" applyFill="1" applyBorder="1" applyAlignment="1">
      <alignment horizontal="center" vertical="center" shrinkToFit="1"/>
    </xf>
    <xf numFmtId="0" fontId="5" fillId="4" borderId="23" xfId="0" applyFont="1" applyFill="1" applyBorder="1" applyAlignment="1">
      <alignment horizontal="center" vertical="center" textRotation="255"/>
    </xf>
    <xf numFmtId="0" fontId="5" fillId="4" borderId="24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41" fontId="6" fillId="4" borderId="25" xfId="0" applyNumberFormat="1" applyFont="1" applyFill="1" applyBorder="1" applyAlignment="1">
      <alignment horizontal="center" vertical="center" shrinkToFit="1"/>
    </xf>
    <xf numFmtId="176" fontId="9" fillId="4" borderId="25" xfId="1" applyNumberFormat="1" applyFont="1" applyFill="1" applyBorder="1" applyAlignment="1">
      <alignment vertical="center"/>
    </xf>
    <xf numFmtId="41" fontId="6" fillId="4" borderId="26" xfId="0" applyNumberFormat="1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shrinkToFit="1"/>
    </xf>
    <xf numFmtId="41" fontId="5" fillId="0" borderId="25" xfId="0" applyNumberFormat="1" applyFont="1" applyBorder="1" applyAlignment="1">
      <alignment horizontal="center" vertical="center" shrinkToFit="1"/>
    </xf>
    <xf numFmtId="41" fontId="5" fillId="0" borderId="26" xfId="0" applyNumberFormat="1" applyFont="1" applyBorder="1" applyAlignment="1">
      <alignment horizontal="center" vertical="center" shrinkToFit="1"/>
    </xf>
    <xf numFmtId="41" fontId="5" fillId="0" borderId="25" xfId="1" applyFont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41" fontId="5" fillId="4" borderId="29" xfId="0" applyNumberFormat="1" applyFont="1" applyFill="1" applyBorder="1" applyAlignment="1">
      <alignment horizontal="center" vertical="center" shrinkToFit="1"/>
    </xf>
    <xf numFmtId="176" fontId="9" fillId="4" borderId="30" xfId="1" applyNumberFormat="1" applyFont="1" applyFill="1" applyBorder="1" applyAlignment="1">
      <alignment vertical="center"/>
    </xf>
    <xf numFmtId="41" fontId="5" fillId="4" borderId="31" xfId="0" applyNumberFormat="1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41" fontId="5" fillId="4" borderId="35" xfId="0" applyNumberFormat="1" applyFont="1" applyFill="1" applyBorder="1" applyAlignment="1">
      <alignment horizontal="center" vertical="center" shrinkToFit="1"/>
    </xf>
    <xf numFmtId="176" fontId="9" fillId="4" borderId="35" xfId="1" applyNumberFormat="1" applyFont="1" applyFill="1" applyBorder="1" applyAlignment="1">
      <alignment vertical="center"/>
    </xf>
    <xf numFmtId="41" fontId="5" fillId="4" borderId="36" xfId="0" applyNumberFormat="1" applyFont="1" applyFill="1" applyBorder="1" applyAlignment="1">
      <alignment horizontal="center" vertical="center" shrinkToFit="1"/>
    </xf>
    <xf numFmtId="0" fontId="5" fillId="4" borderId="37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 shrinkToFit="1"/>
    </xf>
    <xf numFmtId="0" fontId="5" fillId="4" borderId="38" xfId="0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/>
    </xf>
    <xf numFmtId="41" fontId="5" fillId="4" borderId="25" xfId="0" applyNumberFormat="1" applyFont="1" applyFill="1" applyBorder="1" applyAlignment="1">
      <alignment horizontal="center" vertical="center" shrinkToFit="1"/>
    </xf>
    <xf numFmtId="41" fontId="5" fillId="4" borderId="26" xfId="0" applyNumberFormat="1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textRotation="255"/>
    </xf>
    <xf numFmtId="0" fontId="5" fillId="4" borderId="25" xfId="0" applyFont="1" applyFill="1" applyBorder="1" applyAlignment="1">
      <alignment horizontal="center" vertical="center"/>
    </xf>
    <xf numFmtId="41" fontId="5" fillId="6" borderId="25" xfId="0" applyNumberFormat="1" applyFont="1" applyFill="1" applyBorder="1" applyAlignment="1">
      <alignment horizontal="center" vertical="center" shrinkToFit="1"/>
    </xf>
    <xf numFmtId="176" fontId="9" fillId="6" borderId="25" xfId="1" applyNumberFormat="1" applyFont="1" applyFill="1" applyBorder="1" applyAlignment="1">
      <alignment vertical="center"/>
    </xf>
    <xf numFmtId="41" fontId="5" fillId="6" borderId="26" xfId="0" applyNumberFormat="1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textRotation="255"/>
    </xf>
    <xf numFmtId="0" fontId="5" fillId="4" borderId="35" xfId="0" applyFont="1" applyFill="1" applyBorder="1" applyAlignment="1">
      <alignment horizontal="center" vertical="center" textRotation="255"/>
    </xf>
    <xf numFmtId="0" fontId="5" fillId="4" borderId="14" xfId="0" applyFont="1" applyFill="1" applyBorder="1" applyAlignment="1">
      <alignment horizontal="center" vertical="center" wrapText="1" shrinkToFit="1"/>
    </xf>
    <xf numFmtId="0" fontId="10" fillId="4" borderId="32" xfId="0" applyFont="1" applyFill="1" applyBorder="1" applyAlignment="1">
      <alignment horizontal="center" vertical="center" shrinkToFi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textRotation="255"/>
    </xf>
    <xf numFmtId="0" fontId="10" fillId="4" borderId="29" xfId="0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41" fontId="5" fillId="0" borderId="30" xfId="0" applyNumberFormat="1" applyFont="1" applyBorder="1" applyAlignment="1">
      <alignment horizontal="center" vertical="center" shrinkToFit="1"/>
    </xf>
    <xf numFmtId="176" fontId="9" fillId="4" borderId="29" xfId="1" applyNumberFormat="1" applyFont="1" applyFill="1" applyBorder="1" applyAlignment="1">
      <alignment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41" fontId="5" fillId="4" borderId="30" xfId="0" applyNumberFormat="1" applyFont="1" applyFill="1" applyBorder="1" applyAlignment="1">
      <alignment horizontal="center" vertical="center" shrinkToFit="1"/>
    </xf>
    <xf numFmtId="176" fontId="9" fillId="0" borderId="25" xfId="1" applyNumberFormat="1" applyFont="1" applyFill="1" applyBorder="1" applyAlignment="1">
      <alignment vertical="center"/>
    </xf>
    <xf numFmtId="0" fontId="5" fillId="4" borderId="38" xfId="0" applyFont="1" applyFill="1" applyBorder="1" applyAlignment="1">
      <alignment horizontal="center" vertical="center"/>
    </xf>
    <xf numFmtId="41" fontId="5" fillId="0" borderId="14" xfId="0" applyNumberFormat="1" applyFont="1" applyBorder="1" applyAlignment="1">
      <alignment horizontal="center" vertical="center" shrinkToFit="1"/>
    </xf>
    <xf numFmtId="41" fontId="5" fillId="4" borderId="14" xfId="0" applyNumberFormat="1" applyFont="1" applyFill="1" applyBorder="1" applyAlignment="1">
      <alignment horizontal="center" vertical="center" shrinkToFit="1"/>
    </xf>
    <xf numFmtId="41" fontId="5" fillId="4" borderId="15" xfId="0" applyNumberFormat="1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69"/>
  <sheetViews>
    <sheetView tabSelected="1" topLeftCell="B1" zoomScale="70" zoomScaleNormal="70" workbookViewId="0">
      <pane xSplit="6" ySplit="13" topLeftCell="H14" activePane="bottomRight" state="frozen"/>
      <selection activeCell="B1" sqref="B1"/>
      <selection pane="topRight" activeCell="H1" sqref="H1"/>
      <selection pane="bottomLeft" activeCell="B14" sqref="B14"/>
      <selection pane="bottomRight" activeCell="G15" sqref="G15"/>
    </sheetView>
  </sheetViews>
  <sheetFormatPr defaultRowHeight="20.25" customHeight="1"/>
  <cols>
    <col min="1" max="1" width="7.5546875" style="1" customWidth="1"/>
    <col min="2" max="2" width="9.33203125" style="1" customWidth="1"/>
    <col min="3" max="3" width="3.77734375" style="1" customWidth="1"/>
    <col min="4" max="4" width="16.77734375" style="1" customWidth="1"/>
    <col min="5" max="5" width="20.21875" style="1" customWidth="1"/>
    <col min="6" max="6" width="19.77734375" style="1" customWidth="1"/>
    <col min="7" max="7" width="20.5546875" style="1" customWidth="1"/>
    <col min="8" max="8" width="19.88671875" style="1" customWidth="1"/>
    <col min="9" max="9" width="22.33203125" style="1" customWidth="1"/>
    <col min="10" max="10" width="19.88671875" style="1" customWidth="1"/>
    <col min="11" max="11" width="22.5546875" style="1" customWidth="1"/>
    <col min="12" max="12" width="15.6640625" style="1" customWidth="1"/>
    <col min="13" max="13" width="16" style="1" customWidth="1"/>
    <col min="14" max="14" width="20.44140625" style="1" customWidth="1"/>
    <col min="15" max="15" width="9" style="1" customWidth="1"/>
    <col min="16" max="16" width="9.5546875" style="1" customWidth="1"/>
    <col min="17" max="17" width="9.44140625" style="1" customWidth="1"/>
    <col min="18" max="18" width="8.77734375" style="1" customWidth="1"/>
    <col min="19" max="19" width="18.33203125" style="1" customWidth="1"/>
    <col min="20" max="20" width="18.21875" style="1" customWidth="1"/>
    <col min="21" max="16384" width="8.88671875" style="1"/>
  </cols>
  <sheetData>
    <row r="1" spans="1:20" ht="6.75" customHeight="1">
      <c r="D1" s="1" t="s">
        <v>0</v>
      </c>
    </row>
    <row r="2" spans="1:20" ht="33" customHeight="1" thickBo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25" customHeight="1" thickBot="1">
      <c r="A3" s="3"/>
      <c r="B3" s="3"/>
      <c r="C3" s="3"/>
      <c r="D3" s="4" t="s">
        <v>2</v>
      </c>
      <c r="E3" s="5">
        <f t="shared" ref="E3:N3" si="0">SUM(E9,E96)</f>
        <v>334890000000</v>
      </c>
      <c r="F3" s="5">
        <f t="shared" si="0"/>
        <v>334890000000</v>
      </c>
      <c r="G3" s="5">
        <f t="shared" si="0"/>
        <v>297486000000</v>
      </c>
      <c r="H3" s="5">
        <f t="shared" si="0"/>
        <v>19916426400</v>
      </c>
      <c r="I3" s="5">
        <f t="shared" si="0"/>
        <v>359575560346</v>
      </c>
      <c r="J3" s="5">
        <f t="shared" si="0"/>
        <v>21784221760</v>
      </c>
      <c r="K3" s="5">
        <f t="shared" si="0"/>
        <v>347979333100</v>
      </c>
      <c r="L3" s="5">
        <f t="shared" si="0"/>
        <v>28625330</v>
      </c>
      <c r="M3" s="5">
        <f t="shared" si="0"/>
        <v>229682440</v>
      </c>
      <c r="N3" s="5">
        <f t="shared" si="0"/>
        <v>11366544806</v>
      </c>
      <c r="O3" s="5">
        <f>IF(E3=0,0,+K3/E3)*100</f>
        <v>103.9085470154379</v>
      </c>
      <c r="P3" s="5">
        <f>IF(F3=0,0,+K3/F3)*100</f>
        <v>103.9085470154379</v>
      </c>
      <c r="Q3" s="5">
        <f>IF(G3=0,0,+K3/G3)*100</f>
        <v>116.97334768694998</v>
      </c>
      <c r="R3" s="5">
        <f>IF(I3=0,0,+K3/I3)*100</f>
        <v>96.775023520830615</v>
      </c>
      <c r="S3" s="5">
        <f>SUM(S9,S96)</f>
        <v>384961970</v>
      </c>
      <c r="T3" s="5">
        <f>SUM(T9,T96)</f>
        <v>10785718810</v>
      </c>
    </row>
    <row r="4" spans="1:20" ht="18.75" customHeight="1" thickBot="1">
      <c r="A4" s="3" t="s">
        <v>3</v>
      </c>
      <c r="B4" s="3"/>
      <c r="C4" s="3"/>
      <c r="D4" s="6" t="s">
        <v>4</v>
      </c>
      <c r="E4" s="7">
        <f t="shared" ref="E4:N4" si="1">SUM(E12:E13,E99:E100)</f>
        <v>123572000000</v>
      </c>
      <c r="F4" s="7">
        <f t="shared" si="1"/>
        <v>123572000000</v>
      </c>
      <c r="G4" s="7">
        <f t="shared" si="1"/>
        <v>121594581000</v>
      </c>
      <c r="H4" s="7">
        <f t="shared" si="1"/>
        <v>1816993060</v>
      </c>
      <c r="I4" s="7">
        <f t="shared" si="1"/>
        <v>141328193810</v>
      </c>
      <c r="J4" s="7">
        <f t="shared" si="1"/>
        <v>6985770380</v>
      </c>
      <c r="K4" s="7">
        <f t="shared" si="1"/>
        <v>127374264390</v>
      </c>
      <c r="L4" s="7">
        <f t="shared" si="1"/>
        <v>94168600</v>
      </c>
      <c r="M4" s="7">
        <f t="shared" si="1"/>
        <v>303311510</v>
      </c>
      <c r="N4" s="7">
        <f t="shared" si="1"/>
        <v>13650617910</v>
      </c>
      <c r="O4" s="7">
        <f>IF(E4=0,0,+K4/E4)*100</f>
        <v>103.07696273427638</v>
      </c>
      <c r="P4" s="7">
        <f>IF(F4=0,0,+K4/F4)*100</f>
        <v>103.07696273427638</v>
      </c>
      <c r="Q4" s="7">
        <f>IF(G4=0,0,+K4/G4)*100</f>
        <v>104.75324092773511</v>
      </c>
      <c r="R4" s="7">
        <f>IF(I4=0,0,+K4/I4)*100</f>
        <v>90.126577688554136</v>
      </c>
      <c r="S4" s="7">
        <f>SUM(S12:S13,S99:S100)</f>
        <v>193508000</v>
      </c>
      <c r="T4" s="7">
        <f>SUM(T12:T13,T99:T100)</f>
        <v>1488397280</v>
      </c>
    </row>
    <row r="5" spans="1:20" ht="17.25" customHeight="1">
      <c r="A5" s="8" t="s">
        <v>5</v>
      </c>
      <c r="B5" s="9"/>
      <c r="C5" s="9"/>
      <c r="D5" s="10"/>
      <c r="E5" s="11" t="s">
        <v>6</v>
      </c>
      <c r="F5" s="12"/>
      <c r="G5" s="13"/>
      <c r="H5" s="11" t="s">
        <v>7</v>
      </c>
      <c r="I5" s="13"/>
      <c r="J5" s="11" t="s">
        <v>8</v>
      </c>
      <c r="K5" s="13"/>
      <c r="L5" s="11" t="s">
        <v>9</v>
      </c>
      <c r="M5" s="13"/>
      <c r="N5" s="14" t="s">
        <v>10</v>
      </c>
      <c r="O5" s="11" t="s">
        <v>11</v>
      </c>
      <c r="P5" s="12"/>
      <c r="Q5" s="12"/>
      <c r="R5" s="13"/>
      <c r="S5" s="11" t="s">
        <v>12</v>
      </c>
      <c r="T5" s="15"/>
    </row>
    <row r="6" spans="1:20" ht="18.75" customHeight="1" thickBot="1">
      <c r="A6" s="16"/>
      <c r="B6" s="17"/>
      <c r="C6" s="17"/>
      <c r="D6" s="18"/>
      <c r="E6" s="19" t="s">
        <v>13</v>
      </c>
      <c r="F6" s="19" t="s">
        <v>14</v>
      </c>
      <c r="G6" s="19" t="s">
        <v>15</v>
      </c>
      <c r="H6" s="20" t="s">
        <v>16</v>
      </c>
      <c r="I6" s="20" t="s">
        <v>17</v>
      </c>
      <c r="J6" s="20" t="s">
        <v>16</v>
      </c>
      <c r="K6" s="20" t="s">
        <v>17</v>
      </c>
      <c r="L6" s="20" t="s">
        <v>16</v>
      </c>
      <c r="M6" s="20" t="s">
        <v>17</v>
      </c>
      <c r="N6" s="20"/>
      <c r="O6" s="20" t="s">
        <v>18</v>
      </c>
      <c r="P6" s="20" t="s">
        <v>19</v>
      </c>
      <c r="Q6" s="20" t="s">
        <v>20</v>
      </c>
      <c r="R6" s="20" t="s">
        <v>21</v>
      </c>
      <c r="S6" s="20" t="s">
        <v>16</v>
      </c>
      <c r="T6" s="21" t="s">
        <v>17</v>
      </c>
    </row>
    <row r="7" spans="1:20" ht="20.25" customHeight="1" thickBot="1">
      <c r="A7" s="22" t="s">
        <v>22</v>
      </c>
      <c r="B7" s="23"/>
      <c r="C7" s="24"/>
      <c r="D7" s="25"/>
      <c r="E7" s="26">
        <f t="shared" ref="E7:M7" si="2">SUM(E8,E95)</f>
        <v>458462000000</v>
      </c>
      <c r="F7" s="26">
        <f t="shared" si="2"/>
        <v>458462000000</v>
      </c>
      <c r="G7" s="26">
        <f t="shared" si="2"/>
        <v>419080581000</v>
      </c>
      <c r="H7" s="26">
        <f t="shared" si="2"/>
        <v>21733419460</v>
      </c>
      <c r="I7" s="26">
        <f t="shared" si="2"/>
        <v>500903754156</v>
      </c>
      <c r="J7" s="26">
        <f t="shared" si="2"/>
        <v>28769992140</v>
      </c>
      <c r="K7" s="26">
        <f t="shared" si="2"/>
        <v>475353597490</v>
      </c>
      <c r="L7" s="26">
        <f t="shared" si="2"/>
        <v>122793930</v>
      </c>
      <c r="M7" s="26">
        <f t="shared" si="2"/>
        <v>532993950</v>
      </c>
      <c r="N7" s="27">
        <f>I7-K7-M7</f>
        <v>25017162716</v>
      </c>
      <c r="O7" s="28">
        <f t="shared" ref="O7:O70" si="3">IF(E7=0,0,+K7/E7)*100</f>
        <v>103.68440513935724</v>
      </c>
      <c r="P7" s="28">
        <f t="shared" ref="P7:P70" si="4">IF(F7=0,0,+K7/F7)*100</f>
        <v>103.68440513935724</v>
      </c>
      <c r="Q7" s="28">
        <f t="shared" ref="Q7:Q70" si="5">IF(G7=0,0,+K7/G7)*100</f>
        <v>113.4277318113196</v>
      </c>
      <c r="R7" s="28">
        <f t="shared" ref="R7:R70" si="6">IF(I7=0,0,+K7/I7)*100</f>
        <v>94.899188426117746</v>
      </c>
      <c r="S7" s="27">
        <f>SUM(S8,S95)</f>
        <v>578469970</v>
      </c>
      <c r="T7" s="29">
        <f>SUM(T8,T95)</f>
        <v>12274116090</v>
      </c>
    </row>
    <row r="8" spans="1:20" ht="18.75" customHeight="1">
      <c r="A8" s="30" t="s">
        <v>23</v>
      </c>
      <c r="B8" s="31" t="s">
        <v>24</v>
      </c>
      <c r="C8" s="32" t="s">
        <v>25</v>
      </c>
      <c r="D8" s="32"/>
      <c r="E8" s="33">
        <f t="shared" ref="E8:M8" si="7">SUM(E9:E13)</f>
        <v>455690000000</v>
      </c>
      <c r="F8" s="33">
        <f t="shared" si="7"/>
        <v>455690000000</v>
      </c>
      <c r="G8" s="33">
        <f t="shared" si="7"/>
        <v>416872334000</v>
      </c>
      <c r="H8" s="33">
        <f t="shared" si="7"/>
        <v>21862512980</v>
      </c>
      <c r="I8" s="33">
        <f t="shared" si="7"/>
        <v>496245238850</v>
      </c>
      <c r="J8" s="33">
        <f t="shared" si="7"/>
        <v>28738947350</v>
      </c>
      <c r="K8" s="33">
        <f t="shared" si="7"/>
        <v>477969745880</v>
      </c>
      <c r="L8" s="33">
        <f t="shared" si="7"/>
        <v>105013910</v>
      </c>
      <c r="M8" s="33">
        <f t="shared" si="7"/>
        <v>105566090</v>
      </c>
      <c r="N8" s="33">
        <f>I8-K8-M8</f>
        <v>18169926880</v>
      </c>
      <c r="O8" s="34">
        <f t="shared" si="3"/>
        <v>104.88923300489368</v>
      </c>
      <c r="P8" s="34">
        <f t="shared" si="4"/>
        <v>104.88923300489368</v>
      </c>
      <c r="Q8" s="34">
        <f t="shared" si="5"/>
        <v>114.65614455479792</v>
      </c>
      <c r="R8" s="34">
        <f t="shared" si="6"/>
        <v>96.317245680310876</v>
      </c>
      <c r="S8" s="33">
        <f>SUM(S9:S13)</f>
        <v>409953110</v>
      </c>
      <c r="T8" s="35">
        <f>SUM(T9:T13)</f>
        <v>6110588010</v>
      </c>
    </row>
    <row r="9" spans="1:20" ht="18.75" customHeight="1">
      <c r="A9" s="36"/>
      <c r="B9" s="37"/>
      <c r="C9" s="38" t="s">
        <v>26</v>
      </c>
      <c r="D9" s="38"/>
      <c r="E9" s="39">
        <f>SUM(E14,E19,E28,E33:E41,E43,E45,E51,E58,E79,E86,E89)</f>
        <v>333481000000</v>
      </c>
      <c r="F9" s="39">
        <f t="shared" ref="F9:N9" si="8">SUM(F14,F19,F28,F33:F41,F43,F45,F51,F58,F79,F86,F89)</f>
        <v>333481000000</v>
      </c>
      <c r="G9" s="39">
        <f t="shared" si="8"/>
        <v>296300000000</v>
      </c>
      <c r="H9" s="39">
        <f t="shared" si="8"/>
        <v>20052652620</v>
      </c>
      <c r="I9" s="39">
        <f t="shared" si="8"/>
        <v>361223066290</v>
      </c>
      <c r="J9" s="39">
        <f t="shared" si="8"/>
        <v>21893347410</v>
      </c>
      <c r="K9" s="39">
        <f t="shared" si="8"/>
        <v>351999548550</v>
      </c>
      <c r="L9" s="39">
        <f t="shared" si="8"/>
        <v>19019660</v>
      </c>
      <c r="M9" s="39">
        <f t="shared" si="8"/>
        <v>19202660</v>
      </c>
      <c r="N9" s="39">
        <f t="shared" si="8"/>
        <v>9204315080</v>
      </c>
      <c r="O9" s="40">
        <f t="shared" si="3"/>
        <v>105.55310453968892</v>
      </c>
      <c r="P9" s="40">
        <f t="shared" si="4"/>
        <v>105.55310453968892</v>
      </c>
      <c r="Q9" s="40">
        <f t="shared" si="5"/>
        <v>118.79836265609181</v>
      </c>
      <c r="R9" s="40">
        <f t="shared" si="6"/>
        <v>97.446586721404145</v>
      </c>
      <c r="S9" s="39">
        <f>SUM(S14,S19,S28,S33:S41,S43,S45,S51,S58,S79,S86,S89)</f>
        <v>236793990</v>
      </c>
      <c r="T9" s="41">
        <f>SUM(T14,T19,T28,T33:T41,T43,T45,T51,T58,T79,T86,T89)</f>
        <v>5275616700</v>
      </c>
    </row>
    <row r="10" spans="1:20" ht="18.75" customHeight="1">
      <c r="A10" s="36"/>
      <c r="B10" s="37"/>
      <c r="C10" s="42" t="s">
        <v>27</v>
      </c>
      <c r="D10" s="42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0">
        <f t="shared" si="3"/>
        <v>0</v>
      </c>
      <c r="P10" s="40">
        <f t="shared" si="4"/>
        <v>0</v>
      </c>
      <c r="Q10" s="40">
        <f t="shared" si="5"/>
        <v>0</v>
      </c>
      <c r="R10" s="40">
        <f t="shared" si="6"/>
        <v>0</v>
      </c>
      <c r="S10" s="44"/>
      <c r="T10" s="45"/>
    </row>
    <row r="11" spans="1:20" ht="18.75" customHeight="1">
      <c r="A11" s="36"/>
      <c r="B11" s="37"/>
      <c r="C11" s="42" t="s">
        <v>28</v>
      </c>
      <c r="D11" s="42"/>
      <c r="E11" s="43"/>
      <c r="F11" s="44"/>
      <c r="G11" s="44"/>
      <c r="H11" s="44"/>
      <c r="I11" s="44"/>
      <c r="J11" s="44"/>
      <c r="K11" s="44"/>
      <c r="L11" s="44"/>
      <c r="M11" s="44"/>
      <c r="N11" s="44"/>
      <c r="O11" s="40">
        <f t="shared" si="3"/>
        <v>0</v>
      </c>
      <c r="P11" s="40">
        <f t="shared" si="4"/>
        <v>0</v>
      </c>
      <c r="Q11" s="40">
        <f t="shared" si="5"/>
        <v>0</v>
      </c>
      <c r="R11" s="40">
        <f t="shared" si="6"/>
        <v>0</v>
      </c>
      <c r="S11" s="44"/>
      <c r="T11" s="45"/>
    </row>
    <row r="12" spans="1:20" ht="18.75" customHeight="1">
      <c r="A12" s="36"/>
      <c r="B12" s="37"/>
      <c r="C12" s="42" t="s">
        <v>29</v>
      </c>
      <c r="D12" s="42"/>
      <c r="E12" s="46"/>
      <c r="F12" s="44"/>
      <c r="G12" s="44"/>
      <c r="H12" s="44"/>
      <c r="I12" s="44"/>
      <c r="J12" s="44"/>
      <c r="K12" s="44"/>
      <c r="L12" s="44"/>
      <c r="M12" s="44"/>
      <c r="N12" s="44">
        <f>I12-K12-M12</f>
        <v>0</v>
      </c>
      <c r="O12" s="40">
        <f t="shared" si="3"/>
        <v>0</v>
      </c>
      <c r="P12" s="40">
        <f t="shared" si="4"/>
        <v>0</v>
      </c>
      <c r="Q12" s="40">
        <f t="shared" si="5"/>
        <v>0</v>
      </c>
      <c r="R12" s="40">
        <f t="shared" si="6"/>
        <v>0</v>
      </c>
      <c r="S12" s="44"/>
      <c r="T12" s="45"/>
    </row>
    <row r="13" spans="1:20" ht="18.75" customHeight="1" thickBot="1">
      <c r="A13" s="36"/>
      <c r="B13" s="47"/>
      <c r="C13" s="48" t="s">
        <v>30</v>
      </c>
      <c r="D13" s="49"/>
      <c r="E13" s="50">
        <f>SUM(E24,E38,E42,E63,E65,E72,E49,E92)</f>
        <v>122209000000</v>
      </c>
      <c r="F13" s="50">
        <f t="shared" ref="F13:T13" si="9">SUM(F24,F38,F42,F63,F65,F72,F49,F92)</f>
        <v>122209000000</v>
      </c>
      <c r="G13" s="50">
        <f t="shared" si="9"/>
        <v>120572334000</v>
      </c>
      <c r="H13" s="50">
        <f t="shared" si="9"/>
        <v>1809860360</v>
      </c>
      <c r="I13" s="50">
        <f t="shared" si="9"/>
        <v>135022172560</v>
      </c>
      <c r="J13" s="50">
        <f t="shared" si="9"/>
        <v>6845599940</v>
      </c>
      <c r="K13" s="50">
        <f t="shared" si="9"/>
        <v>125970197330</v>
      </c>
      <c r="L13" s="50">
        <f t="shared" si="9"/>
        <v>85994250</v>
      </c>
      <c r="M13" s="50">
        <f t="shared" si="9"/>
        <v>86363430</v>
      </c>
      <c r="N13" s="50">
        <f t="shared" si="9"/>
        <v>8965611800</v>
      </c>
      <c r="O13" s="51">
        <f>IF(E13=0,0,+K13/E13)*100</f>
        <v>103.0776762186091</v>
      </c>
      <c r="P13" s="51">
        <f>IF(F13=0,0,+K13/F13)*100</f>
        <v>103.0776762186091</v>
      </c>
      <c r="Q13" s="51">
        <f>IF(G13=0,0,+K13/G13)*100</f>
        <v>104.47686724717462</v>
      </c>
      <c r="R13" s="51">
        <f>IF(I13=0,0,+K13/I13)*100</f>
        <v>93.295934246667841</v>
      </c>
      <c r="S13" s="50">
        <f t="shared" si="9"/>
        <v>173159120</v>
      </c>
      <c r="T13" s="52">
        <f t="shared" si="9"/>
        <v>834971310</v>
      </c>
    </row>
    <row r="14" spans="1:20" ht="18.75" customHeight="1">
      <c r="A14" s="36"/>
      <c r="B14" s="53" t="s">
        <v>31</v>
      </c>
      <c r="C14" s="54" t="s">
        <v>24</v>
      </c>
      <c r="D14" s="55"/>
      <c r="E14" s="56">
        <f t="shared" ref="E14:N14" si="10">SUM(E15:E18)</f>
        <v>202091000000</v>
      </c>
      <c r="F14" s="56">
        <f t="shared" si="10"/>
        <v>202091000000</v>
      </c>
      <c r="G14" s="56">
        <f>SUM(G15:G18)</f>
        <v>183217000000</v>
      </c>
      <c r="H14" s="56">
        <f t="shared" si="10"/>
        <v>14684917060</v>
      </c>
      <c r="I14" s="56">
        <f t="shared" si="10"/>
        <v>160596242660</v>
      </c>
      <c r="J14" s="56">
        <f t="shared" si="10"/>
        <v>14556326910</v>
      </c>
      <c r="K14" s="56">
        <f t="shared" si="10"/>
        <v>159625076040</v>
      </c>
      <c r="L14" s="56">
        <f t="shared" si="10"/>
        <v>0</v>
      </c>
      <c r="M14" s="56">
        <f t="shared" si="10"/>
        <v>0</v>
      </c>
      <c r="N14" s="56">
        <f t="shared" si="10"/>
        <v>971166620</v>
      </c>
      <c r="O14" s="57">
        <f t="shared" si="3"/>
        <v>78.986731739661835</v>
      </c>
      <c r="P14" s="57">
        <f t="shared" si="4"/>
        <v>78.986731739661835</v>
      </c>
      <c r="Q14" s="57">
        <f t="shared" si="5"/>
        <v>87.123507119972487</v>
      </c>
      <c r="R14" s="57">
        <f t="shared" si="6"/>
        <v>99.395274382566924</v>
      </c>
      <c r="S14" s="56">
        <f>SUM(S15:S18)</f>
        <v>160266850</v>
      </c>
      <c r="T14" s="58">
        <f>SUM(T15:T18)</f>
        <v>3328790410</v>
      </c>
    </row>
    <row r="15" spans="1:20" ht="18.75" customHeight="1">
      <c r="A15" s="36"/>
      <c r="B15" s="53"/>
      <c r="C15" s="59" t="s">
        <v>32</v>
      </c>
      <c r="D15" s="60"/>
      <c r="E15" s="44">
        <v>202091000000</v>
      </c>
      <c r="F15" s="44">
        <v>202091000000</v>
      </c>
      <c r="G15" s="44">
        <v>183217000000</v>
      </c>
      <c r="H15" s="44">
        <v>12285058000</v>
      </c>
      <c r="I15" s="44">
        <v>133645236010</v>
      </c>
      <c r="J15" s="44">
        <v>12163314670</v>
      </c>
      <c r="K15" s="44">
        <v>132793802420</v>
      </c>
      <c r="L15" s="44">
        <v>0</v>
      </c>
      <c r="M15" s="44">
        <v>0</v>
      </c>
      <c r="N15" s="44">
        <f>I15-K15-M15</f>
        <v>851433590</v>
      </c>
      <c r="O15" s="40">
        <f t="shared" si="3"/>
        <v>65.709904161986429</v>
      </c>
      <c r="P15" s="40">
        <f t="shared" si="4"/>
        <v>65.709904161986429</v>
      </c>
      <c r="Q15" s="40">
        <f t="shared" si="5"/>
        <v>72.478974341900596</v>
      </c>
      <c r="R15" s="40">
        <f t="shared" si="6"/>
        <v>99.36291512109247</v>
      </c>
      <c r="S15" s="44">
        <v>158849960</v>
      </c>
      <c r="T15" s="45">
        <v>3260849210</v>
      </c>
    </row>
    <row r="16" spans="1:20" ht="18.75" customHeight="1">
      <c r="A16" s="36"/>
      <c r="B16" s="53"/>
      <c r="C16" s="59" t="s">
        <v>33</v>
      </c>
      <c r="D16" s="60"/>
      <c r="E16" s="44"/>
      <c r="F16" s="44"/>
      <c r="G16" s="44"/>
      <c r="H16" s="44">
        <v>2309142320</v>
      </c>
      <c r="I16" s="44">
        <v>25181746170</v>
      </c>
      <c r="J16" s="44">
        <v>2302424400</v>
      </c>
      <c r="K16" s="44">
        <v>25074193080</v>
      </c>
      <c r="L16" s="44">
        <v>0</v>
      </c>
      <c r="M16" s="44">
        <v>0</v>
      </c>
      <c r="N16" s="44">
        <f t="shared" ref="N16:N17" si="11">I16-K16-M16</f>
        <v>107553090</v>
      </c>
      <c r="O16" s="40">
        <f t="shared" si="3"/>
        <v>0</v>
      </c>
      <c r="P16" s="40">
        <f t="shared" si="4"/>
        <v>0</v>
      </c>
      <c r="Q16" s="40">
        <f t="shared" si="5"/>
        <v>0</v>
      </c>
      <c r="R16" s="40">
        <f t="shared" si="6"/>
        <v>99.572892645037726</v>
      </c>
      <c r="S16" s="44">
        <v>1397190</v>
      </c>
      <c r="T16" s="45">
        <v>67921500</v>
      </c>
    </row>
    <row r="17" spans="1:20" ht="18.75" customHeight="1">
      <c r="A17" s="36"/>
      <c r="B17" s="53"/>
      <c r="C17" s="59" t="s">
        <v>34</v>
      </c>
      <c r="D17" s="60"/>
      <c r="E17" s="44"/>
      <c r="F17" s="44"/>
      <c r="G17" s="44"/>
      <c r="H17" s="44">
        <v>77728800</v>
      </c>
      <c r="I17" s="44">
        <v>816429370</v>
      </c>
      <c r="J17" s="44">
        <v>77724320</v>
      </c>
      <c r="K17" s="44">
        <v>815812240</v>
      </c>
      <c r="L17" s="44">
        <v>0</v>
      </c>
      <c r="M17" s="44">
        <v>0</v>
      </c>
      <c r="N17" s="44">
        <f t="shared" si="11"/>
        <v>617130</v>
      </c>
      <c r="O17" s="40">
        <f t="shared" si="3"/>
        <v>0</v>
      </c>
      <c r="P17" s="40">
        <f t="shared" si="4"/>
        <v>0</v>
      </c>
      <c r="Q17" s="40">
        <f t="shared" si="5"/>
        <v>0</v>
      </c>
      <c r="R17" s="40">
        <f t="shared" si="6"/>
        <v>99.924411097557652</v>
      </c>
      <c r="S17" s="44">
        <v>0</v>
      </c>
      <c r="T17" s="45">
        <v>0</v>
      </c>
    </row>
    <row r="18" spans="1:20" ht="18.75" customHeight="1">
      <c r="A18" s="36"/>
      <c r="B18" s="61"/>
      <c r="C18" s="62" t="s">
        <v>35</v>
      </c>
      <c r="D18" s="63"/>
      <c r="E18" s="44"/>
      <c r="F18" s="44"/>
      <c r="G18" s="44"/>
      <c r="H18" s="44">
        <v>12987940</v>
      </c>
      <c r="I18" s="44">
        <v>952831110</v>
      </c>
      <c r="J18" s="44">
        <v>12863520</v>
      </c>
      <c r="K18" s="44">
        <v>941268300</v>
      </c>
      <c r="L18" s="44">
        <v>0</v>
      </c>
      <c r="M18" s="44">
        <v>0</v>
      </c>
      <c r="N18" s="44">
        <f>I18-K18-M18</f>
        <v>11562810</v>
      </c>
      <c r="O18" s="40">
        <f t="shared" si="3"/>
        <v>0</v>
      </c>
      <c r="P18" s="40">
        <f t="shared" si="4"/>
        <v>0</v>
      </c>
      <c r="Q18" s="40">
        <f t="shared" si="5"/>
        <v>0</v>
      </c>
      <c r="R18" s="40">
        <f t="shared" si="6"/>
        <v>98.786478539727781</v>
      </c>
      <c r="S18" s="44">
        <v>19700</v>
      </c>
      <c r="T18" s="45">
        <v>19700</v>
      </c>
    </row>
    <row r="19" spans="1:20" ht="18.75" customHeight="1">
      <c r="A19" s="36"/>
      <c r="B19" s="64" t="s">
        <v>36</v>
      </c>
      <c r="C19" s="59" t="s">
        <v>24</v>
      </c>
      <c r="D19" s="60"/>
      <c r="E19" s="65">
        <f t="shared" ref="E19:N19" si="12">SUM(E20:E23)</f>
        <v>0</v>
      </c>
      <c r="F19" s="65">
        <f t="shared" si="12"/>
        <v>0</v>
      </c>
      <c r="G19" s="65">
        <f t="shared" si="12"/>
        <v>0</v>
      </c>
      <c r="H19" s="65">
        <f t="shared" si="12"/>
        <v>33261930</v>
      </c>
      <c r="I19" s="65">
        <f t="shared" si="12"/>
        <v>707686270</v>
      </c>
      <c r="J19" s="65">
        <f t="shared" si="12"/>
        <v>6231450</v>
      </c>
      <c r="K19" s="65">
        <f t="shared" si="12"/>
        <v>630266330</v>
      </c>
      <c r="L19" s="65">
        <f t="shared" si="12"/>
        <v>0</v>
      </c>
      <c r="M19" s="65">
        <f t="shared" si="12"/>
        <v>0</v>
      </c>
      <c r="N19" s="65">
        <f t="shared" si="12"/>
        <v>77419940</v>
      </c>
      <c r="O19" s="40">
        <f t="shared" si="3"/>
        <v>0</v>
      </c>
      <c r="P19" s="40">
        <f t="shared" si="4"/>
        <v>0</v>
      </c>
      <c r="Q19" s="40">
        <f t="shared" si="5"/>
        <v>0</v>
      </c>
      <c r="R19" s="40">
        <f t="shared" si="6"/>
        <v>89.060132535848126</v>
      </c>
      <c r="S19" s="65">
        <f>SUM(S20:S23)</f>
        <v>0</v>
      </c>
      <c r="T19" s="66">
        <f>SUM(T20:T23)</f>
        <v>3996540</v>
      </c>
    </row>
    <row r="20" spans="1:20" ht="18.75" customHeight="1">
      <c r="A20" s="36"/>
      <c r="B20" s="53"/>
      <c r="C20" s="59" t="s">
        <v>32</v>
      </c>
      <c r="D20" s="60"/>
      <c r="E20" s="44"/>
      <c r="F20" s="44"/>
      <c r="G20" s="44"/>
      <c r="H20" s="44">
        <v>33218480</v>
      </c>
      <c r="I20" s="44">
        <v>441732340</v>
      </c>
      <c r="J20" s="44">
        <v>3963300</v>
      </c>
      <c r="K20" s="44">
        <v>366520200</v>
      </c>
      <c r="L20" s="44">
        <v>0</v>
      </c>
      <c r="M20" s="44">
        <v>0</v>
      </c>
      <c r="N20" s="44">
        <f>I20-K20-M20</f>
        <v>75212140</v>
      </c>
      <c r="O20" s="40">
        <f t="shared" si="3"/>
        <v>0</v>
      </c>
      <c r="P20" s="40">
        <f t="shared" si="4"/>
        <v>0</v>
      </c>
      <c r="Q20" s="40">
        <f t="shared" si="5"/>
        <v>0</v>
      </c>
      <c r="R20" s="40">
        <f t="shared" si="6"/>
        <v>82.973367990217781</v>
      </c>
      <c r="S20" s="44">
        <v>0</v>
      </c>
      <c r="T20" s="45">
        <v>3996540</v>
      </c>
    </row>
    <row r="21" spans="1:20" ht="18.75" customHeight="1">
      <c r="A21" s="36"/>
      <c r="B21" s="53"/>
      <c r="C21" s="59" t="s">
        <v>33</v>
      </c>
      <c r="D21" s="60"/>
      <c r="E21" s="44"/>
      <c r="F21" s="44"/>
      <c r="G21" s="44"/>
      <c r="H21" s="44">
        <v>0</v>
      </c>
      <c r="I21" s="44">
        <v>2064160</v>
      </c>
      <c r="J21" s="44">
        <v>0</v>
      </c>
      <c r="K21" s="44">
        <v>1646150</v>
      </c>
      <c r="L21" s="44">
        <v>0</v>
      </c>
      <c r="M21" s="44">
        <v>0</v>
      </c>
      <c r="N21" s="44">
        <f>I21-K21-M21</f>
        <v>418010</v>
      </c>
      <c r="O21" s="40">
        <f t="shared" si="3"/>
        <v>0</v>
      </c>
      <c r="P21" s="40">
        <f t="shared" si="4"/>
        <v>0</v>
      </c>
      <c r="Q21" s="40">
        <f t="shared" si="5"/>
        <v>0</v>
      </c>
      <c r="R21" s="40">
        <f t="shared" si="6"/>
        <v>79.749147352918385</v>
      </c>
      <c r="S21" s="44">
        <v>0</v>
      </c>
      <c r="T21" s="45">
        <v>0</v>
      </c>
    </row>
    <row r="22" spans="1:20" ht="18.75" customHeight="1">
      <c r="A22" s="36"/>
      <c r="B22" s="53"/>
      <c r="C22" s="59" t="s">
        <v>34</v>
      </c>
      <c r="D22" s="60"/>
      <c r="E22" s="44"/>
      <c r="F22" s="44"/>
      <c r="G22" s="44"/>
      <c r="H22" s="44">
        <v>0</v>
      </c>
      <c r="I22" s="44">
        <v>189460</v>
      </c>
      <c r="J22" s="44">
        <v>0</v>
      </c>
      <c r="K22" s="44">
        <v>189460</v>
      </c>
      <c r="L22" s="44">
        <v>0</v>
      </c>
      <c r="M22" s="44">
        <v>0</v>
      </c>
      <c r="N22" s="44">
        <f>I22-K22-M22</f>
        <v>0</v>
      </c>
      <c r="O22" s="40">
        <f t="shared" si="3"/>
        <v>0</v>
      </c>
      <c r="P22" s="40">
        <f t="shared" si="4"/>
        <v>0</v>
      </c>
      <c r="Q22" s="40">
        <f t="shared" si="5"/>
        <v>0</v>
      </c>
      <c r="R22" s="40">
        <f t="shared" si="6"/>
        <v>100</v>
      </c>
      <c r="S22" s="44">
        <v>0</v>
      </c>
      <c r="T22" s="45">
        <v>0</v>
      </c>
    </row>
    <row r="23" spans="1:20" ht="18.75" customHeight="1">
      <c r="A23" s="36"/>
      <c r="B23" s="61"/>
      <c r="C23" s="62" t="s">
        <v>35</v>
      </c>
      <c r="D23" s="63"/>
      <c r="E23" s="44"/>
      <c r="F23" s="44"/>
      <c r="G23" s="44"/>
      <c r="H23" s="44">
        <v>43450</v>
      </c>
      <c r="I23" s="44">
        <v>263700310</v>
      </c>
      <c r="J23" s="44">
        <v>2268150</v>
      </c>
      <c r="K23" s="44">
        <v>261910520</v>
      </c>
      <c r="L23" s="44">
        <v>0</v>
      </c>
      <c r="M23" s="44">
        <v>0</v>
      </c>
      <c r="N23" s="44">
        <f>I23-K23-M23</f>
        <v>1789790</v>
      </c>
      <c r="O23" s="40">
        <f t="shared" si="3"/>
        <v>0</v>
      </c>
      <c r="P23" s="40">
        <f t="shared" si="4"/>
        <v>0</v>
      </c>
      <c r="Q23" s="40">
        <f t="shared" si="5"/>
        <v>0</v>
      </c>
      <c r="R23" s="40">
        <f t="shared" si="6"/>
        <v>99.321278765277142</v>
      </c>
      <c r="S23" s="44">
        <v>0</v>
      </c>
      <c r="T23" s="45">
        <v>0</v>
      </c>
    </row>
    <row r="24" spans="1:20" ht="18.75" customHeight="1">
      <c r="A24" s="36"/>
      <c r="B24" s="67" t="s">
        <v>37</v>
      </c>
      <c r="C24" s="59" t="s">
        <v>24</v>
      </c>
      <c r="D24" s="60"/>
      <c r="E24" s="65">
        <f t="shared" ref="E24:N24" si="13">SUM(E25:E27)</f>
        <v>14600000000</v>
      </c>
      <c r="F24" s="65">
        <f t="shared" si="13"/>
        <v>14600000000</v>
      </c>
      <c r="G24" s="65">
        <f t="shared" si="13"/>
        <v>13383334000</v>
      </c>
      <c r="H24" s="65">
        <f t="shared" si="13"/>
        <v>1233164640</v>
      </c>
      <c r="I24" s="65">
        <f t="shared" si="13"/>
        <v>14478951130</v>
      </c>
      <c r="J24" s="65">
        <f t="shared" si="13"/>
        <v>1236827830</v>
      </c>
      <c r="K24" s="65">
        <f t="shared" si="13"/>
        <v>14419245530</v>
      </c>
      <c r="L24" s="65">
        <f t="shared" si="13"/>
        <v>0</v>
      </c>
      <c r="M24" s="65">
        <f>SUM(M25:M27)</f>
        <v>0</v>
      </c>
      <c r="N24" s="65">
        <f t="shared" si="13"/>
        <v>59705600</v>
      </c>
      <c r="O24" s="40">
        <f t="shared" si="3"/>
        <v>98.761955684931507</v>
      </c>
      <c r="P24" s="40">
        <f t="shared" si="4"/>
        <v>98.761955684931507</v>
      </c>
      <c r="Q24" s="40">
        <f t="shared" si="5"/>
        <v>107.74030992576289</v>
      </c>
      <c r="R24" s="40">
        <f t="shared" si="6"/>
        <v>99.587638638573125</v>
      </c>
      <c r="S24" s="65">
        <f>SUM(S25:S27)</f>
        <v>3687060</v>
      </c>
      <c r="T24" s="66">
        <f>SUM(T25:T27)</f>
        <v>587490370</v>
      </c>
    </row>
    <row r="25" spans="1:20" ht="19.5" customHeight="1">
      <c r="A25" s="36"/>
      <c r="B25" s="68"/>
      <c r="C25" s="59" t="s">
        <v>38</v>
      </c>
      <c r="D25" s="60"/>
      <c r="E25" s="44">
        <v>13700000000</v>
      </c>
      <c r="F25" s="44">
        <v>13700000000</v>
      </c>
      <c r="G25" s="44">
        <v>12483334000</v>
      </c>
      <c r="H25" s="44">
        <v>1210871460</v>
      </c>
      <c r="I25" s="44">
        <v>13503172140</v>
      </c>
      <c r="J25" s="44">
        <v>1210868400</v>
      </c>
      <c r="K25" s="44">
        <v>13503002020</v>
      </c>
      <c r="L25" s="44">
        <v>0</v>
      </c>
      <c r="M25" s="44">
        <v>0</v>
      </c>
      <c r="N25" s="44">
        <f>I25-K25-M25</f>
        <v>170120</v>
      </c>
      <c r="O25" s="40">
        <f t="shared" si="3"/>
        <v>98.562058540145983</v>
      </c>
      <c r="P25" s="40">
        <f t="shared" si="4"/>
        <v>98.562058540145983</v>
      </c>
      <c r="Q25" s="40">
        <f t="shared" si="5"/>
        <v>108.16823470396611</v>
      </c>
      <c r="R25" s="40">
        <f t="shared" si="6"/>
        <v>99.998740147883495</v>
      </c>
      <c r="S25" s="44">
        <v>3632990</v>
      </c>
      <c r="T25" s="45">
        <v>586068780</v>
      </c>
    </row>
    <row r="26" spans="1:20" ht="19.5" customHeight="1">
      <c r="A26" s="36"/>
      <c r="B26" s="68"/>
      <c r="C26" s="59" t="s">
        <v>39</v>
      </c>
      <c r="D26" s="60"/>
      <c r="E26" s="44">
        <v>900000000</v>
      </c>
      <c r="F26" s="44">
        <v>900000000</v>
      </c>
      <c r="G26" s="44">
        <v>900000000</v>
      </c>
      <c r="H26" s="44">
        <v>22293180</v>
      </c>
      <c r="I26" s="44">
        <v>975778990</v>
      </c>
      <c r="J26" s="44">
        <v>25959430</v>
      </c>
      <c r="K26" s="44">
        <v>916243510</v>
      </c>
      <c r="L26" s="44">
        <v>0</v>
      </c>
      <c r="M26" s="44">
        <v>0</v>
      </c>
      <c r="N26" s="44">
        <f>I26-K26-M26</f>
        <v>59535480</v>
      </c>
      <c r="O26" s="40">
        <f t="shared" si="3"/>
        <v>101.80483444444444</v>
      </c>
      <c r="P26" s="40">
        <f t="shared" si="4"/>
        <v>101.80483444444444</v>
      </c>
      <c r="Q26" s="40">
        <f t="shared" si="5"/>
        <v>101.80483444444444</v>
      </c>
      <c r="R26" s="40">
        <f t="shared" si="6"/>
        <v>93.898671665394232</v>
      </c>
      <c r="S26" s="44">
        <v>54070</v>
      </c>
      <c r="T26" s="45">
        <v>1421590</v>
      </c>
    </row>
    <row r="27" spans="1:20" ht="19.5" customHeight="1">
      <c r="A27" s="36"/>
      <c r="B27" s="69"/>
      <c r="C27" s="59" t="s">
        <v>40</v>
      </c>
      <c r="D27" s="60"/>
      <c r="E27" s="44"/>
      <c r="F27" s="44"/>
      <c r="G27" s="44"/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f>I27-K27-M27</f>
        <v>0</v>
      </c>
      <c r="O27" s="40">
        <f t="shared" si="3"/>
        <v>0</v>
      </c>
      <c r="P27" s="40">
        <f t="shared" si="4"/>
        <v>0</v>
      </c>
      <c r="Q27" s="40">
        <f t="shared" si="5"/>
        <v>0</v>
      </c>
      <c r="R27" s="40">
        <f t="shared" si="6"/>
        <v>0</v>
      </c>
      <c r="S27" s="44">
        <v>0</v>
      </c>
      <c r="T27" s="45">
        <v>0</v>
      </c>
    </row>
    <row r="28" spans="1:20" ht="19.5" customHeight="1">
      <c r="A28" s="36"/>
      <c r="B28" s="64" t="s">
        <v>41</v>
      </c>
      <c r="C28" s="59" t="s">
        <v>24</v>
      </c>
      <c r="D28" s="60"/>
      <c r="E28" s="65">
        <f t="shared" ref="E28:N28" si="14">SUM(E29:E32)</f>
        <v>0</v>
      </c>
      <c r="F28" s="65">
        <f t="shared" si="14"/>
        <v>0</v>
      </c>
      <c r="G28" s="65">
        <f t="shared" si="14"/>
        <v>0</v>
      </c>
      <c r="H28" s="65">
        <f t="shared" si="14"/>
        <v>875147950</v>
      </c>
      <c r="I28" s="65">
        <f t="shared" si="14"/>
        <v>66804827030</v>
      </c>
      <c r="J28" s="65">
        <f t="shared" si="14"/>
        <v>875098370</v>
      </c>
      <c r="K28" s="65">
        <f t="shared" si="14"/>
        <v>66800005550</v>
      </c>
      <c r="L28" s="65">
        <f t="shared" si="14"/>
        <v>0</v>
      </c>
      <c r="M28" s="65">
        <f t="shared" si="14"/>
        <v>0</v>
      </c>
      <c r="N28" s="65">
        <f t="shared" si="14"/>
        <v>4821480</v>
      </c>
      <c r="O28" s="40">
        <f t="shared" si="3"/>
        <v>0</v>
      </c>
      <c r="P28" s="40">
        <f t="shared" si="4"/>
        <v>0</v>
      </c>
      <c r="Q28" s="40">
        <f t="shared" si="5"/>
        <v>0</v>
      </c>
      <c r="R28" s="40">
        <f t="shared" si="6"/>
        <v>99.99278273709497</v>
      </c>
      <c r="S28" s="65">
        <f>SUM(S29:S32)</f>
        <v>0</v>
      </c>
      <c r="T28" s="66">
        <f>SUM(T29:T32)</f>
        <v>3302360</v>
      </c>
    </row>
    <row r="29" spans="1:20" ht="19.5" customHeight="1">
      <c r="A29" s="36"/>
      <c r="B29" s="53"/>
      <c r="C29" s="59" t="s">
        <v>32</v>
      </c>
      <c r="D29" s="60"/>
      <c r="E29" s="44"/>
      <c r="F29" s="44"/>
      <c r="G29" s="44"/>
      <c r="H29" s="44">
        <v>875017990</v>
      </c>
      <c r="I29" s="44">
        <v>66778341610</v>
      </c>
      <c r="J29" s="44">
        <v>874993300</v>
      </c>
      <c r="K29" s="44">
        <v>66776062300</v>
      </c>
      <c r="L29" s="44">
        <v>0</v>
      </c>
      <c r="M29" s="44">
        <v>0</v>
      </c>
      <c r="N29" s="44">
        <f t="shared" ref="N29:N43" si="15">I29-K29-M29</f>
        <v>2279310</v>
      </c>
      <c r="O29" s="40">
        <f t="shared" si="3"/>
        <v>0</v>
      </c>
      <c r="P29" s="40">
        <f t="shared" si="4"/>
        <v>0</v>
      </c>
      <c r="Q29" s="40">
        <f t="shared" si="5"/>
        <v>0</v>
      </c>
      <c r="R29" s="40">
        <f t="shared" si="6"/>
        <v>99.996586752613126</v>
      </c>
      <c r="S29" s="44">
        <v>0</v>
      </c>
      <c r="T29" s="45">
        <v>1909000</v>
      </c>
    </row>
    <row r="30" spans="1:20" ht="19.5" customHeight="1">
      <c r="A30" s="36"/>
      <c r="B30" s="53"/>
      <c r="C30" s="59" t="s">
        <v>33</v>
      </c>
      <c r="D30" s="60"/>
      <c r="E30" s="44"/>
      <c r="F30" s="44"/>
      <c r="G30" s="44"/>
      <c r="H30" s="44">
        <v>60400</v>
      </c>
      <c r="I30" s="44">
        <v>2361390</v>
      </c>
      <c r="J30" s="44">
        <v>55470</v>
      </c>
      <c r="K30" s="44">
        <v>1691300</v>
      </c>
      <c r="L30" s="44">
        <v>0</v>
      </c>
      <c r="M30" s="44">
        <v>0</v>
      </c>
      <c r="N30" s="44">
        <f t="shared" si="15"/>
        <v>670090</v>
      </c>
      <c r="O30" s="40">
        <f t="shared" si="3"/>
        <v>0</v>
      </c>
      <c r="P30" s="40">
        <f t="shared" si="4"/>
        <v>0</v>
      </c>
      <c r="Q30" s="40">
        <f t="shared" si="5"/>
        <v>0</v>
      </c>
      <c r="R30" s="40">
        <f t="shared" si="6"/>
        <v>71.623069463324569</v>
      </c>
      <c r="S30" s="44">
        <v>0</v>
      </c>
      <c r="T30" s="45">
        <v>1324350</v>
      </c>
    </row>
    <row r="31" spans="1:20" ht="19.5" customHeight="1">
      <c r="A31" s="36"/>
      <c r="B31" s="53"/>
      <c r="C31" s="59" t="s">
        <v>34</v>
      </c>
      <c r="D31" s="60"/>
      <c r="E31" s="44"/>
      <c r="F31" s="44"/>
      <c r="G31" s="44"/>
      <c r="H31" s="44">
        <v>49600</v>
      </c>
      <c r="I31" s="44">
        <v>49600</v>
      </c>
      <c r="J31" s="44">
        <v>49600</v>
      </c>
      <c r="K31" s="44">
        <v>49600</v>
      </c>
      <c r="L31" s="44">
        <v>0</v>
      </c>
      <c r="M31" s="44">
        <v>0</v>
      </c>
      <c r="N31" s="44">
        <f t="shared" si="15"/>
        <v>0</v>
      </c>
      <c r="O31" s="40">
        <f t="shared" si="3"/>
        <v>0</v>
      </c>
      <c r="P31" s="40">
        <f t="shared" si="4"/>
        <v>0</v>
      </c>
      <c r="Q31" s="40">
        <f t="shared" si="5"/>
        <v>0</v>
      </c>
      <c r="R31" s="40">
        <f t="shared" si="6"/>
        <v>100</v>
      </c>
      <c r="S31" s="44">
        <v>0</v>
      </c>
      <c r="T31" s="45">
        <v>0</v>
      </c>
    </row>
    <row r="32" spans="1:20" ht="19.5" customHeight="1">
      <c r="A32" s="36"/>
      <c r="B32" s="61"/>
      <c r="C32" s="62" t="s">
        <v>35</v>
      </c>
      <c r="D32" s="63"/>
      <c r="E32" s="44"/>
      <c r="F32" s="44"/>
      <c r="G32" s="44"/>
      <c r="H32" s="44">
        <v>19960</v>
      </c>
      <c r="I32" s="44">
        <v>24074430</v>
      </c>
      <c r="J32" s="44">
        <v>0</v>
      </c>
      <c r="K32" s="44">
        <v>22202350</v>
      </c>
      <c r="L32" s="44">
        <v>0</v>
      </c>
      <c r="M32" s="44">
        <v>0</v>
      </c>
      <c r="N32" s="44">
        <f t="shared" si="15"/>
        <v>1872080</v>
      </c>
      <c r="O32" s="40">
        <f t="shared" si="3"/>
        <v>0</v>
      </c>
      <c r="P32" s="40">
        <f t="shared" si="4"/>
        <v>0</v>
      </c>
      <c r="Q32" s="40">
        <f t="shared" si="5"/>
        <v>0</v>
      </c>
      <c r="R32" s="40">
        <f t="shared" si="6"/>
        <v>92.223782660690205</v>
      </c>
      <c r="S32" s="44">
        <v>0</v>
      </c>
      <c r="T32" s="45">
        <v>69010</v>
      </c>
    </row>
    <row r="33" spans="1:20" ht="19.5" customHeight="1">
      <c r="A33" s="36"/>
      <c r="B33" s="59" t="s">
        <v>42</v>
      </c>
      <c r="C33" s="70"/>
      <c r="D33" s="60"/>
      <c r="E33" s="44"/>
      <c r="F33" s="44"/>
      <c r="G33" s="44"/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f t="shared" si="15"/>
        <v>0</v>
      </c>
      <c r="O33" s="40">
        <f t="shared" si="3"/>
        <v>0</v>
      </c>
      <c r="P33" s="40">
        <f t="shared" si="4"/>
        <v>0</v>
      </c>
      <c r="Q33" s="40">
        <f t="shared" si="5"/>
        <v>0</v>
      </c>
      <c r="R33" s="40">
        <f t="shared" si="6"/>
        <v>0</v>
      </c>
      <c r="S33" s="44">
        <v>0</v>
      </c>
      <c r="T33" s="45">
        <v>0</v>
      </c>
    </row>
    <row r="34" spans="1:20" ht="19.5" customHeight="1">
      <c r="A34" s="36"/>
      <c r="B34" s="59" t="s">
        <v>43</v>
      </c>
      <c r="C34" s="70"/>
      <c r="D34" s="60"/>
      <c r="E34" s="44"/>
      <c r="F34" s="44"/>
      <c r="G34" s="44"/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f t="shared" si="15"/>
        <v>0</v>
      </c>
      <c r="O34" s="40">
        <f t="shared" si="3"/>
        <v>0</v>
      </c>
      <c r="P34" s="40">
        <f t="shared" si="4"/>
        <v>0</v>
      </c>
      <c r="Q34" s="40">
        <f t="shared" si="5"/>
        <v>0</v>
      </c>
      <c r="R34" s="40">
        <f t="shared" si="6"/>
        <v>0</v>
      </c>
      <c r="S34" s="44">
        <v>0</v>
      </c>
      <c r="T34" s="45">
        <v>0</v>
      </c>
    </row>
    <row r="35" spans="1:20" ht="19.5" customHeight="1">
      <c r="A35" s="36"/>
      <c r="B35" s="59" t="s">
        <v>44</v>
      </c>
      <c r="C35" s="70"/>
      <c r="D35" s="60"/>
      <c r="E35" s="44"/>
      <c r="F35" s="44"/>
      <c r="G35" s="44"/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f t="shared" si="15"/>
        <v>0</v>
      </c>
      <c r="O35" s="40">
        <f t="shared" si="3"/>
        <v>0</v>
      </c>
      <c r="P35" s="40">
        <f t="shared" si="4"/>
        <v>0</v>
      </c>
      <c r="Q35" s="40">
        <f t="shared" si="5"/>
        <v>0</v>
      </c>
      <c r="R35" s="40">
        <f t="shared" si="6"/>
        <v>0</v>
      </c>
      <c r="S35" s="44">
        <v>0</v>
      </c>
      <c r="T35" s="45">
        <v>0</v>
      </c>
    </row>
    <row r="36" spans="1:20" ht="19.5" customHeight="1">
      <c r="A36" s="36"/>
      <c r="B36" s="59" t="s">
        <v>45</v>
      </c>
      <c r="C36" s="70"/>
      <c r="D36" s="60"/>
      <c r="E36" s="44"/>
      <c r="F36" s="44"/>
      <c r="G36" s="44"/>
      <c r="H36" s="44">
        <v>0</v>
      </c>
      <c r="I36" s="44">
        <v>15307870</v>
      </c>
      <c r="J36" s="44">
        <v>36580</v>
      </c>
      <c r="K36" s="44">
        <v>15182230</v>
      </c>
      <c r="L36" s="44">
        <v>0</v>
      </c>
      <c r="M36" s="44">
        <v>0</v>
      </c>
      <c r="N36" s="44">
        <f t="shared" si="15"/>
        <v>125640</v>
      </c>
      <c r="O36" s="40">
        <f t="shared" si="3"/>
        <v>0</v>
      </c>
      <c r="P36" s="40">
        <f t="shared" si="4"/>
        <v>0</v>
      </c>
      <c r="Q36" s="40">
        <f t="shared" si="5"/>
        <v>0</v>
      </c>
      <c r="R36" s="40">
        <f t="shared" si="6"/>
        <v>99.179245708253333</v>
      </c>
      <c r="S36" s="44">
        <v>0</v>
      </c>
      <c r="T36" s="45">
        <v>0</v>
      </c>
    </row>
    <row r="37" spans="1:20" ht="19.5" customHeight="1">
      <c r="A37" s="36"/>
      <c r="B37" s="59" t="s">
        <v>46</v>
      </c>
      <c r="C37" s="70"/>
      <c r="D37" s="60"/>
      <c r="E37" s="44"/>
      <c r="F37" s="44"/>
      <c r="G37" s="44"/>
      <c r="H37" s="44">
        <v>67300</v>
      </c>
      <c r="I37" s="44">
        <v>262671090</v>
      </c>
      <c r="J37" s="44">
        <v>128860</v>
      </c>
      <c r="K37" s="44">
        <v>260557010</v>
      </c>
      <c r="L37" s="44">
        <v>0</v>
      </c>
      <c r="M37" s="44">
        <v>0</v>
      </c>
      <c r="N37" s="44">
        <f t="shared" si="15"/>
        <v>2114080</v>
      </c>
      <c r="O37" s="40">
        <f t="shared" si="3"/>
        <v>0</v>
      </c>
      <c r="P37" s="40">
        <f t="shared" si="4"/>
        <v>0</v>
      </c>
      <c r="Q37" s="40">
        <f t="shared" si="5"/>
        <v>0</v>
      </c>
      <c r="R37" s="40">
        <f t="shared" si="6"/>
        <v>99.195160761696314</v>
      </c>
      <c r="S37" s="44">
        <v>0</v>
      </c>
      <c r="T37" s="45">
        <v>0</v>
      </c>
    </row>
    <row r="38" spans="1:20" ht="19.5" customHeight="1">
      <c r="A38" s="36"/>
      <c r="B38" s="59" t="s">
        <v>47</v>
      </c>
      <c r="C38" s="70"/>
      <c r="D38" s="60"/>
      <c r="E38" s="44"/>
      <c r="F38" s="44"/>
      <c r="G38" s="44"/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f t="shared" si="15"/>
        <v>0</v>
      </c>
      <c r="O38" s="40">
        <f t="shared" si="3"/>
        <v>0</v>
      </c>
      <c r="P38" s="40">
        <f t="shared" si="4"/>
        <v>0</v>
      </c>
      <c r="Q38" s="40">
        <f t="shared" si="5"/>
        <v>0</v>
      </c>
      <c r="R38" s="40">
        <f t="shared" si="6"/>
        <v>0</v>
      </c>
      <c r="S38" s="44">
        <v>0</v>
      </c>
      <c r="T38" s="45">
        <v>0</v>
      </c>
    </row>
    <row r="39" spans="1:20" ht="19.5" customHeight="1">
      <c r="A39" s="36"/>
      <c r="B39" s="59" t="s">
        <v>48</v>
      </c>
      <c r="C39" s="70"/>
      <c r="D39" s="60"/>
      <c r="E39" s="44"/>
      <c r="F39" s="44"/>
      <c r="G39" s="44"/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f t="shared" si="15"/>
        <v>0</v>
      </c>
      <c r="O39" s="40">
        <f t="shared" si="3"/>
        <v>0</v>
      </c>
      <c r="P39" s="40">
        <f t="shared" si="4"/>
        <v>0</v>
      </c>
      <c r="Q39" s="40">
        <f t="shared" si="5"/>
        <v>0</v>
      </c>
      <c r="R39" s="40">
        <f t="shared" si="6"/>
        <v>0</v>
      </c>
      <c r="S39" s="44">
        <v>0</v>
      </c>
      <c r="T39" s="45">
        <v>0</v>
      </c>
    </row>
    <row r="40" spans="1:20" ht="19.5" customHeight="1">
      <c r="A40" s="36"/>
      <c r="B40" s="59" t="s">
        <v>49</v>
      </c>
      <c r="C40" s="70"/>
      <c r="D40" s="60"/>
      <c r="E40" s="44"/>
      <c r="F40" s="44"/>
      <c r="G40" s="44"/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f t="shared" si="15"/>
        <v>0</v>
      </c>
      <c r="O40" s="40">
        <f t="shared" si="3"/>
        <v>0</v>
      </c>
      <c r="P40" s="40">
        <f t="shared" si="4"/>
        <v>0</v>
      </c>
      <c r="Q40" s="40">
        <f t="shared" si="5"/>
        <v>0</v>
      </c>
      <c r="R40" s="40">
        <f t="shared" si="6"/>
        <v>0</v>
      </c>
      <c r="S40" s="44">
        <v>0</v>
      </c>
      <c r="T40" s="45">
        <v>0</v>
      </c>
    </row>
    <row r="41" spans="1:20" ht="19.5" customHeight="1">
      <c r="A41" s="36"/>
      <c r="B41" s="59" t="s">
        <v>50</v>
      </c>
      <c r="C41" s="70"/>
      <c r="D41" s="60"/>
      <c r="E41" s="44"/>
      <c r="F41" s="44"/>
      <c r="G41" s="44"/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f t="shared" si="15"/>
        <v>0</v>
      </c>
      <c r="O41" s="40">
        <f t="shared" si="3"/>
        <v>0</v>
      </c>
      <c r="P41" s="40">
        <f t="shared" si="4"/>
        <v>0</v>
      </c>
      <c r="Q41" s="40">
        <f t="shared" si="5"/>
        <v>0</v>
      </c>
      <c r="R41" s="40">
        <f t="shared" si="6"/>
        <v>0</v>
      </c>
      <c r="S41" s="44">
        <v>0</v>
      </c>
      <c r="T41" s="45">
        <v>0</v>
      </c>
    </row>
    <row r="42" spans="1:20" ht="19.5" customHeight="1">
      <c r="A42" s="36"/>
      <c r="B42" s="59" t="s">
        <v>51</v>
      </c>
      <c r="C42" s="70"/>
      <c r="D42" s="60"/>
      <c r="E42" s="44"/>
      <c r="F42" s="44"/>
      <c r="G42" s="44"/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f t="shared" si="15"/>
        <v>0</v>
      </c>
      <c r="O42" s="40">
        <f t="shared" si="3"/>
        <v>0</v>
      </c>
      <c r="P42" s="40">
        <f t="shared" si="4"/>
        <v>0</v>
      </c>
      <c r="Q42" s="40">
        <f t="shared" si="5"/>
        <v>0</v>
      </c>
      <c r="R42" s="40">
        <f t="shared" si="6"/>
        <v>0</v>
      </c>
      <c r="S42" s="44">
        <v>0</v>
      </c>
      <c r="T42" s="45">
        <v>0</v>
      </c>
    </row>
    <row r="43" spans="1:20" ht="19.5" customHeight="1">
      <c r="A43" s="36"/>
      <c r="B43" s="59" t="s">
        <v>52</v>
      </c>
      <c r="C43" s="70"/>
      <c r="D43" s="60"/>
      <c r="E43" s="44"/>
      <c r="F43" s="44"/>
      <c r="G43" s="44"/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f t="shared" si="15"/>
        <v>0</v>
      </c>
      <c r="O43" s="40">
        <f t="shared" si="3"/>
        <v>0</v>
      </c>
      <c r="P43" s="40">
        <f t="shared" si="4"/>
        <v>0</v>
      </c>
      <c r="Q43" s="40">
        <f t="shared" si="5"/>
        <v>0</v>
      </c>
      <c r="R43" s="40">
        <f t="shared" si="6"/>
        <v>0</v>
      </c>
      <c r="S43" s="44">
        <v>0</v>
      </c>
      <c r="T43" s="45">
        <v>0</v>
      </c>
    </row>
    <row r="44" spans="1:20" ht="19.5" customHeight="1">
      <c r="A44" s="36"/>
      <c r="B44" s="64" t="s">
        <v>53</v>
      </c>
      <c r="C44" s="59" t="s">
        <v>24</v>
      </c>
      <c r="D44" s="60"/>
      <c r="E44" s="65">
        <f t="shared" ref="E44:N44" si="16">SUM(E46,E49:E50)</f>
        <v>2834000000</v>
      </c>
      <c r="F44" s="65">
        <f t="shared" si="16"/>
        <v>2834000000</v>
      </c>
      <c r="G44" s="65">
        <f t="shared" si="16"/>
        <v>2757000000</v>
      </c>
      <c r="H44" s="65">
        <f t="shared" si="16"/>
        <v>14618010</v>
      </c>
      <c r="I44" s="65">
        <f t="shared" si="16"/>
        <v>2318775910</v>
      </c>
      <c r="J44" s="65">
        <f t="shared" si="16"/>
        <v>16627610</v>
      </c>
      <c r="K44" s="65">
        <f t="shared" si="16"/>
        <v>2115113270</v>
      </c>
      <c r="L44" s="65">
        <f t="shared" si="16"/>
        <v>0</v>
      </c>
      <c r="M44" s="65">
        <f t="shared" si="16"/>
        <v>0</v>
      </c>
      <c r="N44" s="65">
        <f t="shared" si="16"/>
        <v>203662640</v>
      </c>
      <c r="O44" s="40">
        <f t="shared" si="3"/>
        <v>74.633495765702179</v>
      </c>
      <c r="P44" s="40">
        <f t="shared" si="4"/>
        <v>74.633495765702179</v>
      </c>
      <c r="Q44" s="40">
        <f t="shared" si="5"/>
        <v>76.717927820094303</v>
      </c>
      <c r="R44" s="40">
        <f t="shared" si="6"/>
        <v>91.216803697085155</v>
      </c>
      <c r="S44" s="65">
        <f>SUM(S46,S49:S50)</f>
        <v>130</v>
      </c>
      <c r="T44" s="66">
        <f>SUM(T46,T49:T50)</f>
        <v>1150690</v>
      </c>
    </row>
    <row r="45" spans="1:20" ht="19.5" customHeight="1">
      <c r="A45" s="36"/>
      <c r="B45" s="53"/>
      <c r="C45" s="71" t="s">
        <v>54</v>
      </c>
      <c r="D45" s="72" t="s">
        <v>55</v>
      </c>
      <c r="E45" s="73">
        <f t="shared" ref="E45:N45" si="17">SUM(E46:E48)</f>
        <v>1365000000</v>
      </c>
      <c r="F45" s="73">
        <f t="shared" si="17"/>
        <v>1365000000</v>
      </c>
      <c r="G45" s="73">
        <f t="shared" si="17"/>
        <v>1288000000</v>
      </c>
      <c r="H45" s="73">
        <f t="shared" si="17"/>
        <v>-2301630</v>
      </c>
      <c r="I45" s="73">
        <f t="shared" si="17"/>
        <v>1965868320</v>
      </c>
      <c r="J45" s="73">
        <f t="shared" si="17"/>
        <v>33893860</v>
      </c>
      <c r="K45" s="73">
        <f t="shared" si="17"/>
        <v>1551810900</v>
      </c>
      <c r="L45" s="73">
        <f t="shared" si="17"/>
        <v>0</v>
      </c>
      <c r="M45" s="73">
        <f t="shared" si="17"/>
        <v>51500</v>
      </c>
      <c r="N45" s="73">
        <f t="shared" si="17"/>
        <v>414005920</v>
      </c>
      <c r="O45" s="74">
        <f t="shared" si="3"/>
        <v>113.68578021978021</v>
      </c>
      <c r="P45" s="74">
        <f t="shared" si="4"/>
        <v>113.68578021978021</v>
      </c>
      <c r="Q45" s="74">
        <f t="shared" si="5"/>
        <v>120.48221273291927</v>
      </c>
      <c r="R45" s="74">
        <f t="shared" si="6"/>
        <v>78.937682865757765</v>
      </c>
      <c r="S45" s="73">
        <f>SUM(S46:S48)</f>
        <v>204360</v>
      </c>
      <c r="T45" s="75">
        <f>SUM(T46:T48)</f>
        <v>1894180</v>
      </c>
    </row>
    <row r="46" spans="1:20" ht="19.5" customHeight="1">
      <c r="A46" s="36"/>
      <c r="B46" s="53"/>
      <c r="C46" s="76"/>
      <c r="D46" s="72" t="s">
        <v>56</v>
      </c>
      <c r="E46" s="44">
        <v>1365000000</v>
      </c>
      <c r="F46" s="44">
        <v>1365000000</v>
      </c>
      <c r="G46" s="44">
        <v>1288000000</v>
      </c>
      <c r="H46" s="44">
        <v>-32800</v>
      </c>
      <c r="I46" s="44">
        <v>779790210</v>
      </c>
      <c r="J46" s="44">
        <v>13686750</v>
      </c>
      <c r="K46" s="44">
        <v>596367070</v>
      </c>
      <c r="L46" s="44">
        <v>0</v>
      </c>
      <c r="M46" s="44">
        <v>0</v>
      </c>
      <c r="N46" s="44">
        <f>I46-K46-M46</f>
        <v>183423140</v>
      </c>
      <c r="O46" s="40">
        <f t="shared" si="3"/>
        <v>43.689895238095239</v>
      </c>
      <c r="P46" s="40">
        <f t="shared" si="4"/>
        <v>43.689895238095239</v>
      </c>
      <c r="Q46" s="40">
        <f t="shared" si="5"/>
        <v>46.301791149068322</v>
      </c>
      <c r="R46" s="40">
        <f t="shared" si="6"/>
        <v>76.477886276617909</v>
      </c>
      <c r="S46" s="44">
        <v>130</v>
      </c>
      <c r="T46" s="45">
        <v>20120</v>
      </c>
    </row>
    <row r="47" spans="1:20" ht="19.5" customHeight="1">
      <c r="A47" s="36"/>
      <c r="B47" s="53"/>
      <c r="C47" s="76"/>
      <c r="D47" s="72" t="s">
        <v>57</v>
      </c>
      <c r="E47" s="44"/>
      <c r="F47" s="44"/>
      <c r="G47" s="44"/>
      <c r="H47" s="44">
        <v>-970540</v>
      </c>
      <c r="I47" s="44">
        <v>744210750</v>
      </c>
      <c r="J47" s="44">
        <v>15060400</v>
      </c>
      <c r="K47" s="44">
        <v>580443080</v>
      </c>
      <c r="L47" s="44">
        <v>0</v>
      </c>
      <c r="M47" s="44">
        <v>0</v>
      </c>
      <c r="N47" s="44">
        <f>I47-K47-M47</f>
        <v>163767670</v>
      </c>
      <c r="O47" s="40">
        <f t="shared" si="3"/>
        <v>0</v>
      </c>
      <c r="P47" s="40">
        <f t="shared" si="4"/>
        <v>0</v>
      </c>
      <c r="Q47" s="40">
        <f t="shared" si="5"/>
        <v>0</v>
      </c>
      <c r="R47" s="40">
        <f t="shared" si="6"/>
        <v>77.994449824864802</v>
      </c>
      <c r="S47" s="44">
        <v>153940</v>
      </c>
      <c r="T47" s="45">
        <v>554220</v>
      </c>
    </row>
    <row r="48" spans="1:20" ht="19.5" customHeight="1">
      <c r="A48" s="36"/>
      <c r="B48" s="53"/>
      <c r="C48" s="77"/>
      <c r="D48" s="72" t="s">
        <v>58</v>
      </c>
      <c r="E48" s="44"/>
      <c r="F48" s="44"/>
      <c r="G48" s="44"/>
      <c r="H48" s="44">
        <v>-1298290</v>
      </c>
      <c r="I48" s="44">
        <v>441867360</v>
      </c>
      <c r="J48" s="44">
        <v>5146710</v>
      </c>
      <c r="K48" s="44">
        <v>375000750</v>
      </c>
      <c r="L48" s="44">
        <v>0</v>
      </c>
      <c r="M48" s="44">
        <v>51500</v>
      </c>
      <c r="N48" s="44">
        <f>I48-K48-M48</f>
        <v>66815110</v>
      </c>
      <c r="O48" s="40">
        <f t="shared" si="3"/>
        <v>0</v>
      </c>
      <c r="P48" s="40">
        <f t="shared" si="4"/>
        <v>0</v>
      </c>
      <c r="Q48" s="40">
        <f t="shared" si="5"/>
        <v>0</v>
      </c>
      <c r="R48" s="40">
        <f t="shared" si="6"/>
        <v>84.867266502780382</v>
      </c>
      <c r="S48" s="44">
        <v>50290</v>
      </c>
      <c r="T48" s="45">
        <v>1319840</v>
      </c>
    </row>
    <row r="49" spans="1:20" ht="19.5" customHeight="1">
      <c r="A49" s="36"/>
      <c r="B49" s="53"/>
      <c r="C49" s="59" t="s">
        <v>59</v>
      </c>
      <c r="D49" s="60"/>
      <c r="E49" s="44">
        <v>1469000000</v>
      </c>
      <c r="F49" s="44">
        <v>1469000000</v>
      </c>
      <c r="G49" s="44">
        <v>1469000000</v>
      </c>
      <c r="H49" s="44">
        <v>14650810</v>
      </c>
      <c r="I49" s="44">
        <v>1538985700</v>
      </c>
      <c r="J49" s="44">
        <v>2940860</v>
      </c>
      <c r="K49" s="44">
        <v>1518746200</v>
      </c>
      <c r="L49" s="44">
        <v>0</v>
      </c>
      <c r="M49" s="44">
        <v>0</v>
      </c>
      <c r="N49" s="44">
        <f>I49-K49-M49</f>
        <v>20239500</v>
      </c>
      <c r="O49" s="40">
        <f t="shared" si="3"/>
        <v>103.38639891082369</v>
      </c>
      <c r="P49" s="40">
        <f t="shared" si="4"/>
        <v>103.38639891082369</v>
      </c>
      <c r="Q49" s="40">
        <f t="shared" si="5"/>
        <v>103.38639891082369</v>
      </c>
      <c r="R49" s="40">
        <f t="shared" si="6"/>
        <v>98.684880567766157</v>
      </c>
      <c r="S49" s="44">
        <v>0</v>
      </c>
      <c r="T49" s="45">
        <v>1130570</v>
      </c>
    </row>
    <row r="50" spans="1:20" ht="19.5" customHeight="1">
      <c r="A50" s="36"/>
      <c r="B50" s="61"/>
      <c r="C50" s="59" t="s">
        <v>60</v>
      </c>
      <c r="D50" s="60"/>
      <c r="E50" s="44"/>
      <c r="F50" s="44"/>
      <c r="G50" s="44"/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f>I50-K50-M50</f>
        <v>0</v>
      </c>
      <c r="O50" s="40">
        <f t="shared" si="3"/>
        <v>0</v>
      </c>
      <c r="P50" s="40">
        <f t="shared" si="4"/>
        <v>0</v>
      </c>
      <c r="Q50" s="40">
        <f t="shared" si="5"/>
        <v>0</v>
      </c>
      <c r="R50" s="40">
        <f t="shared" si="6"/>
        <v>0</v>
      </c>
      <c r="S50" s="44">
        <v>0</v>
      </c>
      <c r="T50" s="45">
        <v>0</v>
      </c>
    </row>
    <row r="51" spans="1:20" ht="19.5" customHeight="1">
      <c r="A51" s="36"/>
      <c r="B51" s="64" t="s">
        <v>61</v>
      </c>
      <c r="C51" s="59" t="s">
        <v>24</v>
      </c>
      <c r="D51" s="60"/>
      <c r="E51" s="65">
        <f t="shared" ref="E51:N51" si="18">SUM(E52:E56)</f>
        <v>0</v>
      </c>
      <c r="F51" s="65">
        <f t="shared" si="18"/>
        <v>0</v>
      </c>
      <c r="G51" s="65">
        <f t="shared" si="18"/>
        <v>0</v>
      </c>
      <c r="H51" s="65">
        <f t="shared" si="18"/>
        <v>0</v>
      </c>
      <c r="I51" s="65">
        <f t="shared" si="18"/>
        <v>42708730</v>
      </c>
      <c r="J51" s="65">
        <f t="shared" si="18"/>
        <v>0</v>
      </c>
      <c r="K51" s="65">
        <f t="shared" si="18"/>
        <v>42708730</v>
      </c>
      <c r="L51" s="65">
        <f t="shared" si="18"/>
        <v>0</v>
      </c>
      <c r="M51" s="65">
        <f t="shared" si="18"/>
        <v>0</v>
      </c>
      <c r="N51" s="65">
        <f t="shared" si="18"/>
        <v>0</v>
      </c>
      <c r="O51" s="40">
        <f t="shared" si="3"/>
        <v>0</v>
      </c>
      <c r="P51" s="40">
        <f t="shared" si="4"/>
        <v>0</v>
      </c>
      <c r="Q51" s="40">
        <f t="shared" si="5"/>
        <v>0</v>
      </c>
      <c r="R51" s="40">
        <f t="shared" si="6"/>
        <v>100</v>
      </c>
      <c r="S51" s="65">
        <f>SUM(S52:S56)</f>
        <v>0</v>
      </c>
      <c r="T51" s="66">
        <f>SUM(T52:T56)</f>
        <v>0</v>
      </c>
    </row>
    <row r="52" spans="1:20" ht="19.5" customHeight="1">
      <c r="A52" s="36"/>
      <c r="B52" s="53"/>
      <c r="C52" s="59" t="s">
        <v>62</v>
      </c>
      <c r="D52" s="60"/>
      <c r="E52" s="44"/>
      <c r="F52" s="44"/>
      <c r="G52" s="44"/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f>I52-K52-M52</f>
        <v>0</v>
      </c>
      <c r="O52" s="40">
        <f t="shared" si="3"/>
        <v>0</v>
      </c>
      <c r="P52" s="40">
        <f t="shared" si="4"/>
        <v>0</v>
      </c>
      <c r="Q52" s="40">
        <f t="shared" si="5"/>
        <v>0</v>
      </c>
      <c r="R52" s="40">
        <f t="shared" si="6"/>
        <v>0</v>
      </c>
      <c r="S52" s="44">
        <v>0</v>
      </c>
      <c r="T52" s="45">
        <v>0</v>
      </c>
    </row>
    <row r="53" spans="1:20" ht="19.5" customHeight="1">
      <c r="A53" s="36"/>
      <c r="B53" s="53"/>
      <c r="C53" s="59" t="s">
        <v>63</v>
      </c>
      <c r="D53" s="60"/>
      <c r="E53" s="44"/>
      <c r="F53" s="44"/>
      <c r="G53" s="44"/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f>I53-K53-M53</f>
        <v>0</v>
      </c>
      <c r="O53" s="40">
        <f t="shared" si="3"/>
        <v>0</v>
      </c>
      <c r="P53" s="40">
        <f t="shared" si="4"/>
        <v>0</v>
      </c>
      <c r="Q53" s="40">
        <f t="shared" si="5"/>
        <v>0</v>
      </c>
      <c r="R53" s="40">
        <f t="shared" si="6"/>
        <v>0</v>
      </c>
      <c r="S53" s="44">
        <v>0</v>
      </c>
      <c r="T53" s="45">
        <v>0</v>
      </c>
    </row>
    <row r="54" spans="1:20" ht="19.5" customHeight="1">
      <c r="A54" s="36"/>
      <c r="B54" s="53"/>
      <c r="C54" s="59" t="s">
        <v>64</v>
      </c>
      <c r="D54" s="60"/>
      <c r="E54" s="44"/>
      <c r="F54" s="44"/>
      <c r="G54" s="44"/>
      <c r="H54" s="44">
        <v>0</v>
      </c>
      <c r="I54" s="44">
        <v>42708730</v>
      </c>
      <c r="J54" s="44">
        <v>0</v>
      </c>
      <c r="K54" s="44">
        <v>42708730</v>
      </c>
      <c r="L54" s="44">
        <v>0</v>
      </c>
      <c r="M54" s="44">
        <v>0</v>
      </c>
      <c r="N54" s="44">
        <f>I54-K54-M54</f>
        <v>0</v>
      </c>
      <c r="O54" s="40">
        <f t="shared" si="3"/>
        <v>0</v>
      </c>
      <c r="P54" s="40">
        <f t="shared" si="4"/>
        <v>0</v>
      </c>
      <c r="Q54" s="40">
        <f t="shared" si="5"/>
        <v>0</v>
      </c>
      <c r="R54" s="40">
        <f t="shared" si="6"/>
        <v>100</v>
      </c>
      <c r="S54" s="44">
        <v>0</v>
      </c>
      <c r="T54" s="45">
        <v>0</v>
      </c>
    </row>
    <row r="55" spans="1:20" ht="19.5" customHeight="1">
      <c r="A55" s="36"/>
      <c r="B55" s="53"/>
      <c r="C55" s="59" t="s">
        <v>65</v>
      </c>
      <c r="D55" s="60"/>
      <c r="E55" s="44"/>
      <c r="F55" s="44"/>
      <c r="G55" s="44"/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0</v>
      </c>
      <c r="N55" s="44">
        <f>I55-K55-M55</f>
        <v>0</v>
      </c>
      <c r="O55" s="40">
        <f t="shared" si="3"/>
        <v>0</v>
      </c>
      <c r="P55" s="40">
        <f t="shared" si="4"/>
        <v>0</v>
      </c>
      <c r="Q55" s="40">
        <f t="shared" si="5"/>
        <v>0</v>
      </c>
      <c r="R55" s="40">
        <f t="shared" si="6"/>
        <v>0</v>
      </c>
      <c r="S55" s="44">
        <v>0</v>
      </c>
      <c r="T55" s="45">
        <v>0</v>
      </c>
    </row>
    <row r="56" spans="1:20" ht="19.5" customHeight="1">
      <c r="A56" s="36"/>
      <c r="B56" s="61"/>
      <c r="C56" s="59" t="s">
        <v>66</v>
      </c>
      <c r="D56" s="60"/>
      <c r="E56" s="44"/>
      <c r="F56" s="44"/>
      <c r="G56" s="44"/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f>I56-K56-M56</f>
        <v>0</v>
      </c>
      <c r="O56" s="40">
        <f t="shared" si="3"/>
        <v>0</v>
      </c>
      <c r="P56" s="40">
        <f t="shared" si="4"/>
        <v>0</v>
      </c>
      <c r="Q56" s="40">
        <f t="shared" si="5"/>
        <v>0</v>
      </c>
      <c r="R56" s="40">
        <f t="shared" si="6"/>
        <v>0</v>
      </c>
      <c r="S56" s="44">
        <v>0</v>
      </c>
      <c r="T56" s="45">
        <v>0</v>
      </c>
    </row>
    <row r="57" spans="1:20" ht="19.5" customHeight="1">
      <c r="A57" s="36"/>
      <c r="B57" s="67" t="s">
        <v>67</v>
      </c>
      <c r="C57" s="59" t="s">
        <v>24</v>
      </c>
      <c r="D57" s="60"/>
      <c r="E57" s="65">
        <f t="shared" ref="E57:N57" si="19">SUM(E58,E63:E64)</f>
        <v>62214000000</v>
      </c>
      <c r="F57" s="65">
        <f t="shared" si="19"/>
        <v>62214000000</v>
      </c>
      <c r="G57" s="65">
        <f t="shared" si="19"/>
        <v>58981000000</v>
      </c>
      <c r="H57" s="65">
        <f t="shared" si="19"/>
        <v>3276313530</v>
      </c>
      <c r="I57" s="65">
        <f t="shared" si="19"/>
        <v>57815697030</v>
      </c>
      <c r="J57" s="65">
        <f t="shared" si="19"/>
        <v>4215499920</v>
      </c>
      <c r="K57" s="65">
        <f t="shared" si="19"/>
        <v>54551789390</v>
      </c>
      <c r="L57" s="65">
        <f t="shared" si="19"/>
        <v>0</v>
      </c>
      <c r="M57" s="65">
        <f t="shared" si="19"/>
        <v>0</v>
      </c>
      <c r="N57" s="65">
        <f t="shared" si="19"/>
        <v>3263907640</v>
      </c>
      <c r="O57" s="40">
        <f t="shared" si="3"/>
        <v>87.684105490725557</v>
      </c>
      <c r="P57" s="40">
        <f t="shared" si="4"/>
        <v>87.684105490725557</v>
      </c>
      <c r="Q57" s="40">
        <f t="shared" si="5"/>
        <v>92.490445041623573</v>
      </c>
      <c r="R57" s="40">
        <f t="shared" si="6"/>
        <v>94.354634108611734</v>
      </c>
      <c r="S57" s="65">
        <f>SUM(S58,S63:S64)</f>
        <v>13171730</v>
      </c>
      <c r="T57" s="66">
        <f>SUM(T58,T63:T64)</f>
        <v>907200600</v>
      </c>
    </row>
    <row r="58" spans="1:20" ht="19.5" customHeight="1">
      <c r="A58" s="36"/>
      <c r="B58" s="68"/>
      <c r="C58" s="71" t="s">
        <v>68</v>
      </c>
      <c r="D58" s="72" t="s">
        <v>69</v>
      </c>
      <c r="E58" s="73">
        <f t="shared" ref="E58:N58" si="20">SUM(E59:E62)</f>
        <v>57174000000</v>
      </c>
      <c r="F58" s="73">
        <f t="shared" si="20"/>
        <v>57174000000</v>
      </c>
      <c r="G58" s="73">
        <f t="shared" si="20"/>
        <v>54361000000</v>
      </c>
      <c r="H58" s="73">
        <f t="shared" si="20"/>
        <v>2740746630</v>
      </c>
      <c r="I58" s="73">
        <f t="shared" si="20"/>
        <v>51784275470</v>
      </c>
      <c r="J58" s="73">
        <f t="shared" si="20"/>
        <v>3679933020</v>
      </c>
      <c r="K58" s="73">
        <f t="shared" si="20"/>
        <v>48520367830</v>
      </c>
      <c r="L58" s="73">
        <f t="shared" si="20"/>
        <v>0</v>
      </c>
      <c r="M58" s="73">
        <f t="shared" si="20"/>
        <v>0</v>
      </c>
      <c r="N58" s="73">
        <f t="shared" si="20"/>
        <v>3263907640</v>
      </c>
      <c r="O58" s="74">
        <f t="shared" si="3"/>
        <v>84.864392608528348</v>
      </c>
      <c r="P58" s="74">
        <f t="shared" si="4"/>
        <v>84.864392608528348</v>
      </c>
      <c r="Q58" s="74">
        <f t="shared" si="5"/>
        <v>89.255841191295232</v>
      </c>
      <c r="R58" s="74">
        <f t="shared" si="6"/>
        <v>93.697106678858773</v>
      </c>
      <c r="S58" s="73">
        <f>SUM(S59:S62)</f>
        <v>13171730</v>
      </c>
      <c r="T58" s="75">
        <f>SUM(T59:T62)</f>
        <v>904797170</v>
      </c>
    </row>
    <row r="59" spans="1:20" ht="19.5" customHeight="1">
      <c r="A59" s="36"/>
      <c r="B59" s="68"/>
      <c r="C59" s="76"/>
      <c r="D59" s="72" t="s">
        <v>70</v>
      </c>
      <c r="E59" s="44">
        <v>57174000000</v>
      </c>
      <c r="F59" s="44">
        <v>57174000000</v>
      </c>
      <c r="G59" s="44">
        <v>54361000000</v>
      </c>
      <c r="H59" s="44">
        <v>748501690</v>
      </c>
      <c r="I59" s="44">
        <v>7101280900</v>
      </c>
      <c r="J59" s="44">
        <v>189541900</v>
      </c>
      <c r="K59" s="44">
        <v>5170210030</v>
      </c>
      <c r="L59" s="44">
        <v>0</v>
      </c>
      <c r="M59" s="44">
        <v>0</v>
      </c>
      <c r="N59" s="44">
        <f t="shared" ref="N59:N64" si="21">I59-K59-M59</f>
        <v>1931070870</v>
      </c>
      <c r="O59" s="40">
        <f t="shared" si="3"/>
        <v>9.0429391506628889</v>
      </c>
      <c r="P59" s="40">
        <f t="shared" si="4"/>
        <v>9.0429391506628889</v>
      </c>
      <c r="Q59" s="40">
        <f t="shared" si="5"/>
        <v>9.5108810176413225</v>
      </c>
      <c r="R59" s="40">
        <f t="shared" si="6"/>
        <v>72.806724629073599</v>
      </c>
      <c r="S59" s="44">
        <v>1408380</v>
      </c>
      <c r="T59" s="45">
        <v>763278490</v>
      </c>
    </row>
    <row r="60" spans="1:20" ht="19.5" customHeight="1">
      <c r="A60" s="36"/>
      <c r="B60" s="68"/>
      <c r="C60" s="76"/>
      <c r="D60" s="72" t="s">
        <v>71</v>
      </c>
      <c r="E60" s="44"/>
      <c r="F60" s="44"/>
      <c r="G60" s="44"/>
      <c r="H60" s="44">
        <v>455224930</v>
      </c>
      <c r="I60" s="44">
        <v>5857504590</v>
      </c>
      <c r="J60" s="44">
        <v>2091153290</v>
      </c>
      <c r="K60" s="44">
        <v>4986709030</v>
      </c>
      <c r="L60" s="44">
        <v>0</v>
      </c>
      <c r="M60" s="44">
        <v>0</v>
      </c>
      <c r="N60" s="44">
        <f t="shared" si="21"/>
        <v>870795560</v>
      </c>
      <c r="O60" s="40">
        <f t="shared" si="3"/>
        <v>0</v>
      </c>
      <c r="P60" s="40">
        <f t="shared" si="4"/>
        <v>0</v>
      </c>
      <c r="Q60" s="40">
        <f t="shared" si="5"/>
        <v>0</v>
      </c>
      <c r="R60" s="40">
        <f t="shared" si="6"/>
        <v>85.133676864946338</v>
      </c>
      <c r="S60" s="44">
        <v>2383080</v>
      </c>
      <c r="T60" s="45">
        <v>28457140</v>
      </c>
    </row>
    <row r="61" spans="1:20" ht="19.5" customHeight="1">
      <c r="A61" s="36"/>
      <c r="B61" s="68"/>
      <c r="C61" s="76"/>
      <c r="D61" s="72" t="s">
        <v>72</v>
      </c>
      <c r="E61" s="44"/>
      <c r="F61" s="44"/>
      <c r="G61" s="44"/>
      <c r="H61" s="44">
        <v>239562660</v>
      </c>
      <c r="I61" s="44">
        <v>23343250590</v>
      </c>
      <c r="J61" s="44">
        <v>103994650</v>
      </c>
      <c r="K61" s="44">
        <v>23028029070</v>
      </c>
      <c r="L61" s="44">
        <v>0</v>
      </c>
      <c r="M61" s="44">
        <v>0</v>
      </c>
      <c r="N61" s="44">
        <f t="shared" si="21"/>
        <v>315221520</v>
      </c>
      <c r="O61" s="40">
        <f t="shared" si="3"/>
        <v>0</v>
      </c>
      <c r="P61" s="40">
        <f t="shared" si="4"/>
        <v>0</v>
      </c>
      <c r="Q61" s="40">
        <f t="shared" si="5"/>
        <v>0</v>
      </c>
      <c r="R61" s="40">
        <f t="shared" si="6"/>
        <v>98.649624572273424</v>
      </c>
      <c r="S61" s="44">
        <v>4790790</v>
      </c>
      <c r="T61" s="45">
        <v>72327310</v>
      </c>
    </row>
    <row r="62" spans="1:20" ht="19.5" customHeight="1">
      <c r="A62" s="36"/>
      <c r="B62" s="68"/>
      <c r="C62" s="77"/>
      <c r="D62" s="72" t="s">
        <v>66</v>
      </c>
      <c r="E62" s="44"/>
      <c r="F62" s="44"/>
      <c r="G62" s="44"/>
      <c r="H62" s="44">
        <v>1297457350</v>
      </c>
      <c r="I62" s="44">
        <v>15482239390</v>
      </c>
      <c r="J62" s="44">
        <v>1295243180</v>
      </c>
      <c r="K62" s="44">
        <v>15335419700</v>
      </c>
      <c r="L62" s="44">
        <v>0</v>
      </c>
      <c r="M62" s="44">
        <v>0</v>
      </c>
      <c r="N62" s="44">
        <f t="shared" si="21"/>
        <v>146819690</v>
      </c>
      <c r="O62" s="40">
        <f t="shared" si="3"/>
        <v>0</v>
      </c>
      <c r="P62" s="40">
        <f t="shared" si="4"/>
        <v>0</v>
      </c>
      <c r="Q62" s="40">
        <f t="shared" si="5"/>
        <v>0</v>
      </c>
      <c r="R62" s="40">
        <f t="shared" si="6"/>
        <v>99.051689576025865</v>
      </c>
      <c r="S62" s="44">
        <v>4589480</v>
      </c>
      <c r="T62" s="45">
        <v>40734230</v>
      </c>
    </row>
    <row r="63" spans="1:20" ht="19.5" customHeight="1">
      <c r="A63" s="36"/>
      <c r="B63" s="68"/>
      <c r="C63" s="59" t="s">
        <v>73</v>
      </c>
      <c r="D63" s="60"/>
      <c r="E63" s="44">
        <v>5040000000</v>
      </c>
      <c r="F63" s="44">
        <v>5040000000</v>
      </c>
      <c r="G63" s="44">
        <v>4620000000</v>
      </c>
      <c r="H63" s="44">
        <v>535566900</v>
      </c>
      <c r="I63" s="44">
        <v>6031421560</v>
      </c>
      <c r="J63" s="44">
        <v>535566900</v>
      </c>
      <c r="K63" s="44">
        <v>6031421560</v>
      </c>
      <c r="L63" s="44">
        <v>0</v>
      </c>
      <c r="M63" s="44">
        <v>0</v>
      </c>
      <c r="N63" s="44">
        <f t="shared" si="21"/>
        <v>0</v>
      </c>
      <c r="O63" s="40">
        <f t="shared" si="3"/>
        <v>119.6710626984127</v>
      </c>
      <c r="P63" s="40">
        <f t="shared" si="4"/>
        <v>119.6710626984127</v>
      </c>
      <c r="Q63" s="40">
        <f t="shared" si="5"/>
        <v>130.55025021645022</v>
      </c>
      <c r="R63" s="40">
        <f t="shared" si="6"/>
        <v>100</v>
      </c>
      <c r="S63" s="44">
        <v>0</v>
      </c>
      <c r="T63" s="45">
        <v>2403430</v>
      </c>
    </row>
    <row r="64" spans="1:20" ht="19.5" customHeight="1">
      <c r="A64" s="36"/>
      <c r="B64" s="69"/>
      <c r="C64" s="59" t="s">
        <v>74</v>
      </c>
      <c r="D64" s="60"/>
      <c r="E64" s="44"/>
      <c r="F64" s="44"/>
      <c r="G64" s="44"/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f t="shared" si="21"/>
        <v>0</v>
      </c>
      <c r="O64" s="40">
        <f t="shared" si="3"/>
        <v>0</v>
      </c>
      <c r="P64" s="40">
        <f t="shared" si="4"/>
        <v>0</v>
      </c>
      <c r="Q64" s="40">
        <f t="shared" si="5"/>
        <v>0</v>
      </c>
      <c r="R64" s="40">
        <f t="shared" si="6"/>
        <v>0</v>
      </c>
      <c r="S64" s="44">
        <v>0</v>
      </c>
      <c r="T64" s="45">
        <v>0</v>
      </c>
    </row>
    <row r="65" spans="1:20" ht="19.5" customHeight="1">
      <c r="A65" s="36"/>
      <c r="B65" s="64" t="s">
        <v>75</v>
      </c>
      <c r="C65" s="59" t="s">
        <v>24</v>
      </c>
      <c r="D65" s="60"/>
      <c r="E65" s="65">
        <f t="shared" ref="E65:N65" si="22">SUM(E66:E71)</f>
        <v>101100000000</v>
      </c>
      <c r="F65" s="65">
        <f t="shared" si="22"/>
        <v>101100000000</v>
      </c>
      <c r="G65" s="65">
        <f t="shared" si="22"/>
        <v>101100000000</v>
      </c>
      <c r="H65" s="65">
        <f t="shared" si="22"/>
        <v>-19783980</v>
      </c>
      <c r="I65" s="65">
        <f t="shared" si="22"/>
        <v>112430796530</v>
      </c>
      <c r="J65" s="65">
        <f t="shared" si="22"/>
        <v>5051431270</v>
      </c>
      <c r="K65" s="65">
        <f t="shared" si="22"/>
        <v>103490916330</v>
      </c>
      <c r="L65" s="65">
        <f t="shared" si="22"/>
        <v>85994250</v>
      </c>
      <c r="M65" s="65">
        <f t="shared" si="22"/>
        <v>86363430</v>
      </c>
      <c r="N65" s="65">
        <f t="shared" si="22"/>
        <v>8853516770</v>
      </c>
      <c r="O65" s="40">
        <f t="shared" si="3"/>
        <v>102.36490240356082</v>
      </c>
      <c r="P65" s="40">
        <f t="shared" si="4"/>
        <v>102.36490240356082</v>
      </c>
      <c r="Q65" s="40">
        <f t="shared" si="5"/>
        <v>102.36490240356082</v>
      </c>
      <c r="R65" s="40">
        <f t="shared" si="6"/>
        <v>92.048548550828272</v>
      </c>
      <c r="S65" s="65">
        <f>SUM(S66:S71)</f>
        <v>169472060</v>
      </c>
      <c r="T65" s="66">
        <f>SUM(T66:T71)</f>
        <v>238046150</v>
      </c>
    </row>
    <row r="66" spans="1:20" ht="19.5" customHeight="1">
      <c r="A66" s="36"/>
      <c r="B66" s="53"/>
      <c r="C66" s="59" t="s">
        <v>76</v>
      </c>
      <c r="D66" s="60"/>
      <c r="E66" s="44">
        <v>101100000000</v>
      </c>
      <c r="F66" s="44">
        <v>101100000000</v>
      </c>
      <c r="G66" s="44">
        <v>101100000000</v>
      </c>
      <c r="H66" s="44">
        <v>7151150</v>
      </c>
      <c r="I66" s="44">
        <v>12764492250</v>
      </c>
      <c r="J66" s="44">
        <v>80042460</v>
      </c>
      <c r="K66" s="44">
        <v>12029751050</v>
      </c>
      <c r="L66" s="44">
        <v>16500260</v>
      </c>
      <c r="M66" s="44">
        <v>16816470</v>
      </c>
      <c r="N66" s="44">
        <f t="shared" ref="N66:N71" si="23">I66-K66-M66</f>
        <v>717924730</v>
      </c>
      <c r="O66" s="40">
        <f t="shared" si="3"/>
        <v>11.898863550939662</v>
      </c>
      <c r="P66" s="40">
        <f t="shared" si="4"/>
        <v>11.898863550939662</v>
      </c>
      <c r="Q66" s="40">
        <f t="shared" si="5"/>
        <v>11.898863550939662</v>
      </c>
      <c r="R66" s="40">
        <f t="shared" si="6"/>
        <v>94.243866613652415</v>
      </c>
      <c r="S66" s="44">
        <v>1179370</v>
      </c>
      <c r="T66" s="45">
        <v>13548680</v>
      </c>
    </row>
    <row r="67" spans="1:20" ht="19.5" customHeight="1">
      <c r="A67" s="36"/>
      <c r="B67" s="53"/>
      <c r="C67" s="59" t="s">
        <v>77</v>
      </c>
      <c r="D67" s="60"/>
      <c r="E67" s="44"/>
      <c r="F67" s="44"/>
      <c r="G67" s="44"/>
      <c r="H67" s="44">
        <v>8557270</v>
      </c>
      <c r="I67" s="44">
        <v>29710799940</v>
      </c>
      <c r="J67" s="44">
        <v>780002330</v>
      </c>
      <c r="K67" s="44">
        <v>27125614490</v>
      </c>
      <c r="L67" s="44">
        <v>0</v>
      </c>
      <c r="M67" s="44">
        <v>52970</v>
      </c>
      <c r="N67" s="44">
        <f t="shared" si="23"/>
        <v>2585132480</v>
      </c>
      <c r="O67" s="40">
        <f t="shared" si="3"/>
        <v>0</v>
      </c>
      <c r="P67" s="40">
        <f t="shared" si="4"/>
        <v>0</v>
      </c>
      <c r="Q67" s="40">
        <f t="shared" si="5"/>
        <v>0</v>
      </c>
      <c r="R67" s="40">
        <f t="shared" si="6"/>
        <v>91.298835927606476</v>
      </c>
      <c r="S67" s="44">
        <v>1375990</v>
      </c>
      <c r="T67" s="45">
        <v>34656550</v>
      </c>
    </row>
    <row r="68" spans="1:20" ht="19.5" customHeight="1">
      <c r="A68" s="36"/>
      <c r="B68" s="53"/>
      <c r="C68" s="59" t="s">
        <v>78</v>
      </c>
      <c r="D68" s="60"/>
      <c r="E68" s="44"/>
      <c r="F68" s="44"/>
      <c r="G68" s="44"/>
      <c r="H68" s="44">
        <v>-35492400</v>
      </c>
      <c r="I68" s="44">
        <v>69955036870</v>
      </c>
      <c r="J68" s="44">
        <v>4191386480</v>
      </c>
      <c r="K68" s="44">
        <v>64335158320</v>
      </c>
      <c r="L68" s="44">
        <v>69493990</v>
      </c>
      <c r="M68" s="44">
        <v>69493990</v>
      </c>
      <c r="N68" s="44">
        <f t="shared" si="23"/>
        <v>5550384560</v>
      </c>
      <c r="O68" s="40">
        <f t="shared" si="3"/>
        <v>0</v>
      </c>
      <c r="P68" s="40">
        <f t="shared" si="4"/>
        <v>0</v>
      </c>
      <c r="Q68" s="40">
        <f t="shared" si="5"/>
        <v>0</v>
      </c>
      <c r="R68" s="40">
        <f t="shared" si="6"/>
        <v>91.966441872593634</v>
      </c>
      <c r="S68" s="44">
        <v>166916700</v>
      </c>
      <c r="T68" s="45">
        <v>189840920</v>
      </c>
    </row>
    <row r="69" spans="1:20" ht="19.5" customHeight="1">
      <c r="A69" s="36"/>
      <c r="B69" s="53"/>
      <c r="C69" s="59" t="s">
        <v>79</v>
      </c>
      <c r="D69" s="60"/>
      <c r="E69" s="44"/>
      <c r="F69" s="44"/>
      <c r="G69" s="44"/>
      <c r="H69" s="44">
        <v>0</v>
      </c>
      <c r="I69" s="44">
        <v>467470</v>
      </c>
      <c r="J69" s="44">
        <v>0</v>
      </c>
      <c r="K69" s="44">
        <v>392470</v>
      </c>
      <c r="L69" s="44">
        <v>0</v>
      </c>
      <c r="M69" s="44">
        <v>0</v>
      </c>
      <c r="N69" s="44">
        <f t="shared" si="23"/>
        <v>75000</v>
      </c>
      <c r="O69" s="40">
        <f t="shared" si="3"/>
        <v>0</v>
      </c>
      <c r="P69" s="40">
        <f t="shared" si="4"/>
        <v>0</v>
      </c>
      <c r="Q69" s="40">
        <f t="shared" si="5"/>
        <v>0</v>
      </c>
      <c r="R69" s="40">
        <f t="shared" si="6"/>
        <v>83.956189702012963</v>
      </c>
      <c r="S69" s="44">
        <v>0</v>
      </c>
      <c r="T69" s="45">
        <v>0</v>
      </c>
    </row>
    <row r="70" spans="1:20" ht="19.5" customHeight="1">
      <c r="A70" s="36"/>
      <c r="B70" s="53"/>
      <c r="C70" s="59" t="s">
        <v>80</v>
      </c>
      <c r="D70" s="60"/>
      <c r="E70" s="44"/>
      <c r="F70" s="44"/>
      <c r="G70" s="44"/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f t="shared" si="23"/>
        <v>0</v>
      </c>
      <c r="O70" s="40">
        <f t="shared" si="3"/>
        <v>0</v>
      </c>
      <c r="P70" s="40">
        <f t="shared" si="4"/>
        <v>0</v>
      </c>
      <c r="Q70" s="40">
        <f t="shared" si="5"/>
        <v>0</v>
      </c>
      <c r="R70" s="40">
        <f t="shared" si="6"/>
        <v>0</v>
      </c>
      <c r="S70" s="44">
        <v>0</v>
      </c>
      <c r="T70" s="45">
        <v>0</v>
      </c>
    </row>
    <row r="71" spans="1:20" ht="19.5" customHeight="1">
      <c r="A71" s="36"/>
      <c r="B71" s="61"/>
      <c r="C71" s="59" t="s">
        <v>81</v>
      </c>
      <c r="D71" s="60"/>
      <c r="E71" s="44"/>
      <c r="F71" s="44"/>
      <c r="G71" s="44"/>
      <c r="H71" s="44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f t="shared" si="23"/>
        <v>0</v>
      </c>
      <c r="O71" s="40">
        <f t="shared" ref="O71:O95" si="24">IF(E71=0,0,+K71/E71)*100</f>
        <v>0</v>
      </c>
      <c r="P71" s="40">
        <f t="shared" ref="P71:P95" si="25">IF(F71=0,0,+K71/F71)*100</f>
        <v>0</v>
      </c>
      <c r="Q71" s="40">
        <f t="shared" ref="Q71:Q95" si="26">IF(G71=0,0,+K71/G71)*100</f>
        <v>0</v>
      </c>
      <c r="R71" s="40">
        <f t="shared" ref="R71:R95" si="27">IF(I71=0,0,+K71/I71)*100</f>
        <v>0</v>
      </c>
      <c r="S71" s="44">
        <v>0</v>
      </c>
      <c r="T71" s="45">
        <v>0</v>
      </c>
    </row>
    <row r="72" spans="1:20" ht="19.5" customHeight="1">
      <c r="A72" s="36"/>
      <c r="B72" s="64" t="s">
        <v>82</v>
      </c>
      <c r="C72" s="59" t="s">
        <v>24</v>
      </c>
      <c r="D72" s="60"/>
      <c r="E72" s="65">
        <f t="shared" ref="E72:N72" si="28">SUM(E73:E78)</f>
        <v>0</v>
      </c>
      <c r="F72" s="65">
        <f t="shared" si="28"/>
        <v>0</v>
      </c>
      <c r="G72" s="65">
        <f t="shared" si="28"/>
        <v>0</v>
      </c>
      <c r="H72" s="65">
        <f t="shared" si="28"/>
        <v>46261990</v>
      </c>
      <c r="I72" s="65">
        <f t="shared" si="28"/>
        <v>479368990</v>
      </c>
      <c r="J72" s="65">
        <f t="shared" si="28"/>
        <v>18833080</v>
      </c>
      <c r="K72" s="65">
        <f t="shared" si="28"/>
        <v>447219060</v>
      </c>
      <c r="L72" s="65">
        <f t="shared" si="28"/>
        <v>0</v>
      </c>
      <c r="M72" s="65">
        <f t="shared" si="28"/>
        <v>0</v>
      </c>
      <c r="N72" s="65">
        <f t="shared" si="28"/>
        <v>32149930</v>
      </c>
      <c r="O72" s="40">
        <f t="shared" si="24"/>
        <v>0</v>
      </c>
      <c r="P72" s="40">
        <f t="shared" si="25"/>
        <v>0</v>
      </c>
      <c r="Q72" s="40">
        <f t="shared" si="26"/>
        <v>0</v>
      </c>
      <c r="R72" s="40">
        <f t="shared" si="27"/>
        <v>93.29328123623516</v>
      </c>
      <c r="S72" s="65">
        <f>SUM(S73:S78)</f>
        <v>0</v>
      </c>
      <c r="T72" s="66">
        <f>SUM(T73:T78)</f>
        <v>5900790</v>
      </c>
    </row>
    <row r="73" spans="1:20" ht="19.5" customHeight="1">
      <c r="A73" s="36"/>
      <c r="B73" s="53"/>
      <c r="C73" s="59" t="s">
        <v>76</v>
      </c>
      <c r="D73" s="60"/>
      <c r="E73" s="44"/>
      <c r="F73" s="44"/>
      <c r="G73" s="44"/>
      <c r="H73" s="44">
        <v>0</v>
      </c>
      <c r="I73" s="44">
        <v>66418350</v>
      </c>
      <c r="J73" s="44">
        <v>0</v>
      </c>
      <c r="K73" s="44">
        <v>66292020</v>
      </c>
      <c r="L73" s="44">
        <v>0</v>
      </c>
      <c r="M73" s="44">
        <v>0</v>
      </c>
      <c r="N73" s="44">
        <f t="shared" ref="N73:N78" si="29">I73-K73-M73</f>
        <v>126330</v>
      </c>
      <c r="O73" s="40">
        <f t="shared" si="24"/>
        <v>0</v>
      </c>
      <c r="P73" s="40">
        <f t="shared" si="25"/>
        <v>0</v>
      </c>
      <c r="Q73" s="40">
        <f t="shared" si="26"/>
        <v>0</v>
      </c>
      <c r="R73" s="40">
        <f t="shared" si="27"/>
        <v>99.809796539661093</v>
      </c>
      <c r="S73" s="44">
        <v>0</v>
      </c>
      <c r="T73" s="45">
        <v>0</v>
      </c>
    </row>
    <row r="74" spans="1:20" ht="19.5" customHeight="1">
      <c r="A74" s="36"/>
      <c r="B74" s="53"/>
      <c r="C74" s="59" t="s">
        <v>83</v>
      </c>
      <c r="D74" s="60"/>
      <c r="E74" s="44"/>
      <c r="F74" s="44"/>
      <c r="G74" s="44"/>
      <c r="H74" s="44">
        <v>740</v>
      </c>
      <c r="I74" s="44">
        <v>845620</v>
      </c>
      <c r="J74" s="44">
        <v>121220</v>
      </c>
      <c r="K74" s="44">
        <v>245760</v>
      </c>
      <c r="L74" s="44">
        <v>0</v>
      </c>
      <c r="M74" s="44">
        <v>0</v>
      </c>
      <c r="N74" s="44">
        <f t="shared" si="29"/>
        <v>599860</v>
      </c>
      <c r="O74" s="40">
        <f t="shared" si="24"/>
        <v>0</v>
      </c>
      <c r="P74" s="40">
        <f t="shared" si="25"/>
        <v>0</v>
      </c>
      <c r="Q74" s="40">
        <f t="shared" si="26"/>
        <v>0</v>
      </c>
      <c r="R74" s="40">
        <f t="shared" si="27"/>
        <v>29.062699557720961</v>
      </c>
      <c r="S74" s="44">
        <v>0</v>
      </c>
      <c r="T74" s="45">
        <v>0</v>
      </c>
    </row>
    <row r="75" spans="1:20" ht="19.5" customHeight="1">
      <c r="A75" s="36"/>
      <c r="B75" s="53"/>
      <c r="C75" s="59" t="s">
        <v>84</v>
      </c>
      <c r="D75" s="60"/>
      <c r="E75" s="44"/>
      <c r="F75" s="44"/>
      <c r="G75" s="44"/>
      <c r="H75" s="44">
        <v>46261250</v>
      </c>
      <c r="I75" s="44">
        <v>412105020</v>
      </c>
      <c r="J75" s="44">
        <v>18711860</v>
      </c>
      <c r="K75" s="44">
        <v>380681280</v>
      </c>
      <c r="L75" s="44">
        <v>0</v>
      </c>
      <c r="M75" s="44">
        <v>0</v>
      </c>
      <c r="N75" s="44">
        <f t="shared" si="29"/>
        <v>31423740</v>
      </c>
      <c r="O75" s="40">
        <f t="shared" si="24"/>
        <v>0</v>
      </c>
      <c r="P75" s="40">
        <f t="shared" si="25"/>
        <v>0</v>
      </c>
      <c r="Q75" s="40">
        <f t="shared" si="26"/>
        <v>0</v>
      </c>
      <c r="R75" s="40">
        <f t="shared" si="27"/>
        <v>92.374822320776389</v>
      </c>
      <c r="S75" s="44">
        <v>0</v>
      </c>
      <c r="T75" s="45">
        <v>5900790</v>
      </c>
    </row>
    <row r="76" spans="1:20" ht="19.5" customHeight="1">
      <c r="A76" s="36"/>
      <c r="B76" s="53"/>
      <c r="C76" s="59" t="s">
        <v>85</v>
      </c>
      <c r="D76" s="60"/>
      <c r="E76" s="44"/>
      <c r="F76" s="44"/>
      <c r="G76" s="44"/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f t="shared" si="29"/>
        <v>0</v>
      </c>
      <c r="O76" s="40">
        <f t="shared" si="24"/>
        <v>0</v>
      </c>
      <c r="P76" s="40">
        <f t="shared" si="25"/>
        <v>0</v>
      </c>
      <c r="Q76" s="40">
        <f t="shared" si="26"/>
        <v>0</v>
      </c>
      <c r="R76" s="40">
        <f t="shared" si="27"/>
        <v>0</v>
      </c>
      <c r="S76" s="44">
        <v>0</v>
      </c>
      <c r="T76" s="45">
        <v>0</v>
      </c>
    </row>
    <row r="77" spans="1:20" ht="19.5" customHeight="1">
      <c r="A77" s="36"/>
      <c r="B77" s="53"/>
      <c r="C77" s="59" t="s">
        <v>80</v>
      </c>
      <c r="D77" s="60"/>
      <c r="E77" s="44"/>
      <c r="F77" s="44"/>
      <c r="G77" s="44"/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f t="shared" si="29"/>
        <v>0</v>
      </c>
      <c r="O77" s="40">
        <f t="shared" si="24"/>
        <v>0</v>
      </c>
      <c r="P77" s="40">
        <f t="shared" si="25"/>
        <v>0</v>
      </c>
      <c r="Q77" s="40">
        <f t="shared" si="26"/>
        <v>0</v>
      </c>
      <c r="R77" s="40">
        <f t="shared" si="27"/>
        <v>0</v>
      </c>
      <c r="S77" s="44">
        <v>0</v>
      </c>
      <c r="T77" s="45">
        <v>0</v>
      </c>
    </row>
    <row r="78" spans="1:20" ht="19.5" customHeight="1">
      <c r="A78" s="36"/>
      <c r="B78" s="61"/>
      <c r="C78" s="59" t="s">
        <v>86</v>
      </c>
      <c r="D78" s="60"/>
      <c r="E78" s="44"/>
      <c r="F78" s="44"/>
      <c r="G78" s="44"/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f t="shared" si="29"/>
        <v>0</v>
      </c>
      <c r="O78" s="40">
        <f t="shared" si="24"/>
        <v>0</v>
      </c>
      <c r="P78" s="40">
        <f t="shared" si="25"/>
        <v>0</v>
      </c>
      <c r="Q78" s="40">
        <f t="shared" si="26"/>
        <v>0</v>
      </c>
      <c r="R78" s="40">
        <f t="shared" si="27"/>
        <v>0</v>
      </c>
      <c r="S78" s="44">
        <v>0</v>
      </c>
      <c r="T78" s="45">
        <v>0</v>
      </c>
    </row>
    <row r="79" spans="1:20" ht="19.5" customHeight="1">
      <c r="A79" s="36"/>
      <c r="B79" s="64" t="s">
        <v>87</v>
      </c>
      <c r="C79" s="59" t="s">
        <v>24</v>
      </c>
      <c r="D79" s="60"/>
      <c r="E79" s="65">
        <f t="shared" ref="E79:N79" si="30">SUM(E80:E85)</f>
        <v>30113000000</v>
      </c>
      <c r="F79" s="65">
        <f t="shared" si="30"/>
        <v>30113000000</v>
      </c>
      <c r="G79" s="65">
        <f t="shared" si="30"/>
        <v>19381000000</v>
      </c>
      <c r="H79" s="65">
        <f t="shared" si="30"/>
        <v>85527510</v>
      </c>
      <c r="I79" s="65">
        <f t="shared" si="30"/>
        <v>21809984990</v>
      </c>
      <c r="J79" s="65">
        <f t="shared" si="30"/>
        <v>211716300</v>
      </c>
      <c r="K79" s="65">
        <f t="shared" si="30"/>
        <v>19792669500</v>
      </c>
      <c r="L79" s="65">
        <f t="shared" si="30"/>
        <v>0</v>
      </c>
      <c r="M79" s="65">
        <f t="shared" si="30"/>
        <v>0</v>
      </c>
      <c r="N79" s="65">
        <f t="shared" si="30"/>
        <v>2017315490</v>
      </c>
      <c r="O79" s="40">
        <f t="shared" si="24"/>
        <v>65.727989572609829</v>
      </c>
      <c r="P79" s="40">
        <f t="shared" si="25"/>
        <v>65.727989572609829</v>
      </c>
      <c r="Q79" s="40">
        <f t="shared" si="26"/>
        <v>102.12408802435375</v>
      </c>
      <c r="R79" s="40">
        <f t="shared" si="27"/>
        <v>90.750495743463603</v>
      </c>
      <c r="S79" s="65">
        <f>SUM(S80:S85)</f>
        <v>22283600</v>
      </c>
      <c r="T79" s="66">
        <f>SUM(T80:T85)</f>
        <v>459223160</v>
      </c>
    </row>
    <row r="80" spans="1:20" ht="19.5" customHeight="1">
      <c r="A80" s="36"/>
      <c r="B80" s="53"/>
      <c r="C80" s="59" t="s">
        <v>88</v>
      </c>
      <c r="D80" s="60"/>
      <c r="E80" s="44">
        <v>30113000000</v>
      </c>
      <c r="F80" s="44">
        <v>30113000000</v>
      </c>
      <c r="G80" s="44">
        <v>19381000000</v>
      </c>
      <c r="H80" s="44">
        <v>86490660</v>
      </c>
      <c r="I80" s="44">
        <v>21752830170</v>
      </c>
      <c r="J80" s="44">
        <v>212173680</v>
      </c>
      <c r="K80" s="44">
        <v>19744377180</v>
      </c>
      <c r="L80" s="44">
        <v>0</v>
      </c>
      <c r="M80" s="44">
        <v>0</v>
      </c>
      <c r="N80" s="44">
        <f t="shared" ref="N80:N85" si="31">I80-K80-M80</f>
        <v>2008452990</v>
      </c>
      <c r="O80" s="40">
        <f t="shared" si="24"/>
        <v>65.567619234217773</v>
      </c>
      <c r="P80" s="40">
        <f t="shared" si="25"/>
        <v>65.567619234217773</v>
      </c>
      <c r="Q80" s="40">
        <f t="shared" si="26"/>
        <v>101.87491450389557</v>
      </c>
      <c r="R80" s="40">
        <f t="shared" si="27"/>
        <v>90.766934811223237</v>
      </c>
      <c r="S80" s="44">
        <v>21320450</v>
      </c>
      <c r="T80" s="45">
        <v>456469920</v>
      </c>
    </row>
    <row r="81" spans="1:20" ht="19.5" customHeight="1">
      <c r="A81" s="36"/>
      <c r="B81" s="53"/>
      <c r="C81" s="59" t="s">
        <v>89</v>
      </c>
      <c r="D81" s="60"/>
      <c r="E81" s="44"/>
      <c r="F81" s="44"/>
      <c r="G81" s="44"/>
      <c r="H81" s="44">
        <v>0</v>
      </c>
      <c r="I81" s="44">
        <v>8782950</v>
      </c>
      <c r="J81" s="44">
        <v>85390</v>
      </c>
      <c r="K81" s="44">
        <v>7724930</v>
      </c>
      <c r="L81" s="44">
        <v>0</v>
      </c>
      <c r="M81" s="44">
        <v>0</v>
      </c>
      <c r="N81" s="44">
        <f t="shared" si="31"/>
        <v>1058020</v>
      </c>
      <c r="O81" s="40">
        <f t="shared" si="24"/>
        <v>0</v>
      </c>
      <c r="P81" s="40">
        <f t="shared" si="25"/>
        <v>0</v>
      </c>
      <c r="Q81" s="40">
        <f t="shared" si="26"/>
        <v>0</v>
      </c>
      <c r="R81" s="40">
        <f t="shared" si="27"/>
        <v>87.953705759454394</v>
      </c>
      <c r="S81" s="44">
        <v>0</v>
      </c>
      <c r="T81" s="45">
        <v>21350</v>
      </c>
    </row>
    <row r="82" spans="1:20" ht="19.5" customHeight="1">
      <c r="A82" s="36"/>
      <c r="B82" s="53"/>
      <c r="C82" s="59" t="s">
        <v>90</v>
      </c>
      <c r="D82" s="60"/>
      <c r="E82" s="44"/>
      <c r="F82" s="44"/>
      <c r="G82" s="44"/>
      <c r="H82" s="44">
        <v>0</v>
      </c>
      <c r="I82" s="44">
        <v>50793030</v>
      </c>
      <c r="J82" s="44">
        <v>420380</v>
      </c>
      <c r="K82" s="44">
        <v>42988550</v>
      </c>
      <c r="L82" s="44">
        <v>0</v>
      </c>
      <c r="M82" s="44">
        <v>0</v>
      </c>
      <c r="N82" s="44">
        <f t="shared" si="31"/>
        <v>7804480</v>
      </c>
      <c r="O82" s="40">
        <f t="shared" si="24"/>
        <v>0</v>
      </c>
      <c r="P82" s="40">
        <f t="shared" si="25"/>
        <v>0</v>
      </c>
      <c r="Q82" s="40">
        <f t="shared" si="26"/>
        <v>0</v>
      </c>
      <c r="R82" s="40">
        <f t="shared" si="27"/>
        <v>84.634742207739919</v>
      </c>
      <c r="S82" s="44">
        <v>0</v>
      </c>
      <c r="T82" s="45">
        <v>310730</v>
      </c>
    </row>
    <row r="83" spans="1:20" ht="19.5" customHeight="1">
      <c r="A83" s="36"/>
      <c r="B83" s="53"/>
      <c r="C83" s="59" t="s">
        <v>91</v>
      </c>
      <c r="D83" s="60"/>
      <c r="E83" s="44"/>
      <c r="F83" s="44"/>
      <c r="G83" s="44"/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f t="shared" si="31"/>
        <v>0</v>
      </c>
      <c r="O83" s="40">
        <f t="shared" si="24"/>
        <v>0</v>
      </c>
      <c r="P83" s="40">
        <f t="shared" si="25"/>
        <v>0</v>
      </c>
      <c r="Q83" s="40">
        <f t="shared" si="26"/>
        <v>0</v>
      </c>
      <c r="R83" s="40">
        <f t="shared" si="27"/>
        <v>0</v>
      </c>
      <c r="S83" s="44">
        <v>0</v>
      </c>
      <c r="T83" s="45">
        <v>0</v>
      </c>
    </row>
    <row r="84" spans="1:20" ht="19.5" customHeight="1">
      <c r="A84" s="36"/>
      <c r="B84" s="53"/>
      <c r="C84" s="59" t="s">
        <v>92</v>
      </c>
      <c r="D84" s="60"/>
      <c r="E84" s="44"/>
      <c r="F84" s="44"/>
      <c r="G84" s="44"/>
      <c r="H84" s="44">
        <v>-963150</v>
      </c>
      <c r="I84" s="44">
        <v>-2421160</v>
      </c>
      <c r="J84" s="44">
        <v>-963150</v>
      </c>
      <c r="K84" s="44">
        <v>-2421160</v>
      </c>
      <c r="L84" s="44">
        <v>0</v>
      </c>
      <c r="M84" s="44">
        <v>0</v>
      </c>
      <c r="N84" s="44">
        <f t="shared" si="31"/>
        <v>0</v>
      </c>
      <c r="O84" s="40">
        <f t="shared" si="24"/>
        <v>0</v>
      </c>
      <c r="P84" s="40">
        <f t="shared" si="25"/>
        <v>0</v>
      </c>
      <c r="Q84" s="40">
        <f t="shared" si="26"/>
        <v>0</v>
      </c>
      <c r="R84" s="40">
        <f t="shared" si="27"/>
        <v>100</v>
      </c>
      <c r="S84" s="44">
        <v>963150</v>
      </c>
      <c r="T84" s="45">
        <v>2421160</v>
      </c>
    </row>
    <row r="85" spans="1:20" ht="19.5" customHeight="1">
      <c r="A85" s="36"/>
      <c r="B85" s="61"/>
      <c r="C85" s="59" t="s">
        <v>81</v>
      </c>
      <c r="D85" s="60"/>
      <c r="E85" s="44"/>
      <c r="F85" s="44"/>
      <c r="G85" s="44"/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f t="shared" si="31"/>
        <v>0</v>
      </c>
      <c r="O85" s="40">
        <f t="shared" si="24"/>
        <v>0</v>
      </c>
      <c r="P85" s="40">
        <f t="shared" si="25"/>
        <v>0</v>
      </c>
      <c r="Q85" s="40">
        <f t="shared" si="26"/>
        <v>0</v>
      </c>
      <c r="R85" s="40">
        <f t="shared" si="27"/>
        <v>0</v>
      </c>
      <c r="S85" s="44">
        <v>0</v>
      </c>
      <c r="T85" s="45">
        <v>0</v>
      </c>
    </row>
    <row r="86" spans="1:20" ht="19.5" customHeight="1">
      <c r="A86" s="36"/>
      <c r="B86" s="78" t="s">
        <v>93</v>
      </c>
      <c r="C86" s="59" t="s">
        <v>24</v>
      </c>
      <c r="D86" s="60"/>
      <c r="E86" s="65">
        <f t="shared" ref="E86:N86" si="32">SUM(E87:E88)</f>
        <v>7831000000</v>
      </c>
      <c r="F86" s="65">
        <f t="shared" si="32"/>
        <v>7831000000</v>
      </c>
      <c r="G86" s="65">
        <f t="shared" si="32"/>
        <v>7702000000</v>
      </c>
      <c r="H86" s="65">
        <f t="shared" si="32"/>
        <v>3943970</v>
      </c>
      <c r="I86" s="65">
        <f t="shared" si="32"/>
        <v>9164000810</v>
      </c>
      <c r="J86" s="65">
        <f t="shared" si="32"/>
        <v>111440920</v>
      </c>
      <c r="K86" s="65">
        <f t="shared" si="32"/>
        <v>8549674770</v>
      </c>
      <c r="L86" s="65">
        <f t="shared" si="32"/>
        <v>6129190</v>
      </c>
      <c r="M86" s="65">
        <f t="shared" si="32"/>
        <v>6202870</v>
      </c>
      <c r="N86" s="65">
        <f t="shared" si="32"/>
        <v>608123170</v>
      </c>
      <c r="O86" s="40">
        <f t="shared" si="24"/>
        <v>109.17730519729281</v>
      </c>
      <c r="P86" s="40">
        <f t="shared" si="25"/>
        <v>109.17730519729281</v>
      </c>
      <c r="Q86" s="40">
        <f t="shared" si="26"/>
        <v>111.00590457024148</v>
      </c>
      <c r="R86" s="40">
        <f t="shared" si="27"/>
        <v>93.296311810343454</v>
      </c>
      <c r="S86" s="65">
        <f>SUM(S87:S88)</f>
        <v>725770</v>
      </c>
      <c r="T86" s="66">
        <f>SUM(T87:T88)</f>
        <v>11422730</v>
      </c>
    </row>
    <row r="87" spans="1:20" ht="19.5" customHeight="1">
      <c r="A87" s="36"/>
      <c r="B87" s="68"/>
      <c r="C87" s="59" t="s">
        <v>94</v>
      </c>
      <c r="D87" s="60"/>
      <c r="E87" s="44">
        <v>7000000</v>
      </c>
      <c r="F87" s="44">
        <v>7000000</v>
      </c>
      <c r="G87" s="44">
        <v>7000000</v>
      </c>
      <c r="H87" s="44">
        <v>91600</v>
      </c>
      <c r="I87" s="44">
        <v>7555840</v>
      </c>
      <c r="J87" s="44">
        <v>121320</v>
      </c>
      <c r="K87" s="44">
        <v>5767530</v>
      </c>
      <c r="L87" s="44">
        <v>0</v>
      </c>
      <c r="M87" s="44">
        <v>0</v>
      </c>
      <c r="N87" s="44">
        <f>I87-K87-M87</f>
        <v>1788310</v>
      </c>
      <c r="O87" s="40">
        <f t="shared" si="24"/>
        <v>82.39328571428571</v>
      </c>
      <c r="P87" s="40">
        <f t="shared" si="25"/>
        <v>82.39328571428571</v>
      </c>
      <c r="Q87" s="40">
        <f t="shared" si="26"/>
        <v>82.39328571428571</v>
      </c>
      <c r="R87" s="40">
        <f t="shared" si="27"/>
        <v>76.332082203964092</v>
      </c>
      <c r="S87" s="44">
        <v>0</v>
      </c>
      <c r="T87" s="45">
        <v>29620</v>
      </c>
    </row>
    <row r="88" spans="1:20" ht="19.5" customHeight="1">
      <c r="A88" s="36"/>
      <c r="B88" s="69"/>
      <c r="C88" s="59" t="s">
        <v>95</v>
      </c>
      <c r="D88" s="60"/>
      <c r="E88" s="44">
        <v>7824000000</v>
      </c>
      <c r="F88" s="44">
        <v>7824000000</v>
      </c>
      <c r="G88" s="44">
        <v>7695000000</v>
      </c>
      <c r="H88" s="44">
        <v>3852370</v>
      </c>
      <c r="I88" s="44">
        <v>9156444970</v>
      </c>
      <c r="J88" s="44">
        <v>111319600</v>
      </c>
      <c r="K88" s="44">
        <v>8543907240</v>
      </c>
      <c r="L88" s="44">
        <v>6129190</v>
      </c>
      <c r="M88" s="44">
        <v>6202870</v>
      </c>
      <c r="N88" s="44">
        <f>I88-K88-M88</f>
        <v>606334860</v>
      </c>
      <c r="O88" s="40">
        <f t="shared" si="24"/>
        <v>109.20126840490798</v>
      </c>
      <c r="P88" s="40">
        <f t="shared" si="25"/>
        <v>109.20126840490798</v>
      </c>
      <c r="Q88" s="40">
        <f t="shared" si="26"/>
        <v>111.03193294346978</v>
      </c>
      <c r="R88" s="40">
        <f t="shared" si="27"/>
        <v>93.310310584436351</v>
      </c>
      <c r="S88" s="44">
        <v>725770</v>
      </c>
      <c r="T88" s="45">
        <v>11393110</v>
      </c>
    </row>
    <row r="89" spans="1:20" ht="19.5" customHeight="1">
      <c r="A89" s="36"/>
      <c r="B89" s="67" t="s">
        <v>96</v>
      </c>
      <c r="C89" s="59" t="s">
        <v>24</v>
      </c>
      <c r="D89" s="60"/>
      <c r="E89" s="65">
        <f t="shared" ref="E89:N89" si="33">SUM(E90:E91)</f>
        <v>34907000000</v>
      </c>
      <c r="F89" s="65">
        <f t="shared" si="33"/>
        <v>34907000000</v>
      </c>
      <c r="G89" s="65">
        <f t="shared" si="33"/>
        <v>30351000000</v>
      </c>
      <c r="H89" s="65">
        <f t="shared" si="33"/>
        <v>1631341900</v>
      </c>
      <c r="I89" s="65">
        <f t="shared" si="33"/>
        <v>48069493050</v>
      </c>
      <c r="J89" s="65">
        <f t="shared" si="33"/>
        <v>2418541140</v>
      </c>
      <c r="K89" s="65">
        <f t="shared" si="33"/>
        <v>46211229660</v>
      </c>
      <c r="L89" s="65">
        <f t="shared" si="33"/>
        <v>12890470</v>
      </c>
      <c r="M89" s="65">
        <f t="shared" si="33"/>
        <v>12948290</v>
      </c>
      <c r="N89" s="65">
        <f t="shared" si="33"/>
        <v>1845315100</v>
      </c>
      <c r="O89" s="40">
        <f>IF(E89=0,0,+K89/E89)*100</f>
        <v>132.38384753774315</v>
      </c>
      <c r="P89" s="40">
        <f>IF(F89=0,0,+K89/F89)*100</f>
        <v>132.38384753774315</v>
      </c>
      <c r="Q89" s="40">
        <f>IF(G89=0,0,+K89/G89)*100</f>
        <v>152.25603657210635</v>
      </c>
      <c r="R89" s="40">
        <f>IF(I89=0,0,+K89/I89)*100</f>
        <v>96.134214712713714</v>
      </c>
      <c r="S89" s="65">
        <f>SUM(S90:S91)</f>
        <v>40141680</v>
      </c>
      <c r="T89" s="66">
        <f>SUM(T90:T91)</f>
        <v>562190150</v>
      </c>
    </row>
    <row r="90" spans="1:20" ht="19.5" customHeight="1">
      <c r="A90" s="36"/>
      <c r="B90" s="68"/>
      <c r="C90" s="59" t="s">
        <v>96</v>
      </c>
      <c r="D90" s="60"/>
      <c r="E90" s="44">
        <v>34907000000</v>
      </c>
      <c r="F90" s="44">
        <v>34907000000</v>
      </c>
      <c r="G90" s="44">
        <v>30351000000</v>
      </c>
      <c r="H90" s="44">
        <v>1631597500</v>
      </c>
      <c r="I90" s="44">
        <v>48070164770</v>
      </c>
      <c r="J90" s="44">
        <v>2418796740</v>
      </c>
      <c r="K90" s="44">
        <v>46211901380</v>
      </c>
      <c r="L90" s="44">
        <v>12890470</v>
      </c>
      <c r="M90" s="44">
        <v>12948290</v>
      </c>
      <c r="N90" s="44">
        <f>I90-K90-M90</f>
        <v>1845315100</v>
      </c>
      <c r="O90" s="40">
        <f>IF(E90=0,0,+K90/E90)*100</f>
        <v>132.38577185091816</v>
      </c>
      <c r="P90" s="40">
        <f>IF(F90=0,0,+K90/F90)*100</f>
        <v>132.38577185091816</v>
      </c>
      <c r="Q90" s="40">
        <f>IF(G90=0,0,+K90/G90)*100</f>
        <v>152.25824974465419</v>
      </c>
      <c r="R90" s="40">
        <f>IF(I90=0,0,+K90/I90)*100</f>
        <v>96.13426873219349</v>
      </c>
      <c r="S90" s="44">
        <v>39886080</v>
      </c>
      <c r="T90" s="45">
        <v>561518430</v>
      </c>
    </row>
    <row r="91" spans="1:20" ht="19.5" customHeight="1">
      <c r="A91" s="36"/>
      <c r="B91" s="69"/>
      <c r="C91" s="59" t="s">
        <v>97</v>
      </c>
      <c r="D91" s="60"/>
      <c r="E91" s="44"/>
      <c r="F91" s="44"/>
      <c r="G91" s="44"/>
      <c r="H91" s="44">
        <v>-255600</v>
      </c>
      <c r="I91" s="44">
        <v>-671720</v>
      </c>
      <c r="J91" s="44">
        <v>-255600</v>
      </c>
      <c r="K91" s="44">
        <v>-671720</v>
      </c>
      <c r="L91" s="44">
        <v>0</v>
      </c>
      <c r="M91" s="44">
        <v>0</v>
      </c>
      <c r="N91" s="44">
        <f>I91-K91-M91</f>
        <v>0</v>
      </c>
      <c r="O91" s="40">
        <f>IF(E91=0,0,+K91/E91)*100</f>
        <v>0</v>
      </c>
      <c r="P91" s="57">
        <f>IF(F91=0,0,+K91/F91)*100</f>
        <v>0</v>
      </c>
      <c r="Q91" s="57">
        <f>IF(G91=0,0,+K91/G91)*100</f>
        <v>0</v>
      </c>
      <c r="R91" s="40">
        <f>IF(I91=0,0,+K91/I91)*100</f>
        <v>100</v>
      </c>
      <c r="S91" s="44">
        <v>255600</v>
      </c>
      <c r="T91" s="45">
        <v>671720</v>
      </c>
    </row>
    <row r="92" spans="1:20" ht="19.5" customHeight="1">
      <c r="A92" s="36"/>
      <c r="B92" s="79" t="s">
        <v>98</v>
      </c>
      <c r="C92" s="80" t="s">
        <v>24</v>
      </c>
      <c r="D92" s="81"/>
      <c r="E92" s="56"/>
      <c r="F92" s="56"/>
      <c r="G92" s="56"/>
      <c r="H92" s="56">
        <f>SUM(H93:H94)</f>
        <v>0</v>
      </c>
      <c r="I92" s="56">
        <f t="shared" ref="I92:N92" si="34">SUM(I93:I94)</f>
        <v>62648650</v>
      </c>
      <c r="J92" s="56">
        <f t="shared" si="34"/>
        <v>0</v>
      </c>
      <c r="K92" s="56">
        <f t="shared" si="34"/>
        <v>62648650</v>
      </c>
      <c r="L92" s="56">
        <f t="shared" si="34"/>
        <v>0</v>
      </c>
      <c r="M92" s="56">
        <f t="shared" si="34"/>
        <v>0</v>
      </c>
      <c r="N92" s="56">
        <f t="shared" si="34"/>
        <v>0</v>
      </c>
      <c r="O92" s="57">
        <f t="shared" si="24"/>
        <v>0</v>
      </c>
      <c r="P92" s="57">
        <f t="shared" si="25"/>
        <v>0</v>
      </c>
      <c r="Q92" s="57">
        <f t="shared" si="26"/>
        <v>0</v>
      </c>
      <c r="R92" s="57">
        <f t="shared" si="27"/>
        <v>100</v>
      </c>
      <c r="S92" s="56">
        <f>SUM(S93:S94)</f>
        <v>0</v>
      </c>
      <c r="T92" s="58">
        <f>SUM(T93:T94)</f>
        <v>0</v>
      </c>
    </row>
    <row r="93" spans="1:20" ht="19.5" customHeight="1">
      <c r="A93" s="36"/>
      <c r="B93" s="79"/>
      <c r="C93" s="82" t="s">
        <v>99</v>
      </c>
      <c r="D93" s="83"/>
      <c r="E93" s="44"/>
      <c r="F93" s="44"/>
      <c r="G93" s="44"/>
      <c r="H93" s="44">
        <v>0</v>
      </c>
      <c r="I93" s="44">
        <v>43340600</v>
      </c>
      <c r="J93" s="44">
        <v>0</v>
      </c>
      <c r="K93" s="44">
        <v>43340600</v>
      </c>
      <c r="L93" s="44">
        <v>0</v>
      </c>
      <c r="M93" s="44">
        <v>0</v>
      </c>
      <c r="N93" s="44">
        <f>I93-K93-M93</f>
        <v>0</v>
      </c>
      <c r="O93" s="40">
        <f t="shared" si="24"/>
        <v>0</v>
      </c>
      <c r="P93" s="40">
        <f t="shared" si="25"/>
        <v>0</v>
      </c>
      <c r="Q93" s="40">
        <f t="shared" si="26"/>
        <v>0</v>
      </c>
      <c r="R93" s="40">
        <f t="shared" si="27"/>
        <v>100</v>
      </c>
      <c r="S93" s="44">
        <v>0</v>
      </c>
      <c r="T93" s="45">
        <v>0</v>
      </c>
    </row>
    <row r="94" spans="1:20" ht="19.5" customHeight="1" thickBot="1">
      <c r="A94" s="84"/>
      <c r="B94" s="85"/>
      <c r="C94" s="86" t="s">
        <v>100</v>
      </c>
      <c r="D94" s="87"/>
      <c r="E94" s="88"/>
      <c r="F94" s="88"/>
      <c r="G94" s="88"/>
      <c r="H94" s="88">
        <v>0</v>
      </c>
      <c r="I94" s="44">
        <v>19308050</v>
      </c>
      <c r="J94" s="88">
        <v>0</v>
      </c>
      <c r="K94" s="44">
        <v>19308050</v>
      </c>
      <c r="L94" s="88">
        <v>0</v>
      </c>
      <c r="M94" s="44">
        <v>0</v>
      </c>
      <c r="N94" s="88">
        <f>I94-K94-M94</f>
        <v>0</v>
      </c>
      <c r="O94" s="51">
        <f t="shared" si="24"/>
        <v>0</v>
      </c>
      <c r="P94" s="89">
        <f t="shared" si="25"/>
        <v>0</v>
      </c>
      <c r="Q94" s="89">
        <f t="shared" si="26"/>
        <v>0</v>
      </c>
      <c r="R94" s="51">
        <f t="shared" si="27"/>
        <v>100</v>
      </c>
      <c r="S94" s="88">
        <v>0</v>
      </c>
      <c r="T94" s="45">
        <v>0</v>
      </c>
    </row>
    <row r="95" spans="1:20" s="92" customFormat="1" ht="19.5" customHeight="1">
      <c r="A95" s="30" t="s">
        <v>101</v>
      </c>
      <c r="B95" s="31" t="s">
        <v>24</v>
      </c>
      <c r="C95" s="90" t="s">
        <v>102</v>
      </c>
      <c r="D95" s="91"/>
      <c r="E95" s="33">
        <f t="shared" ref="E95:N95" si="35">SUM(E96:E100)</f>
        <v>2772000000</v>
      </c>
      <c r="F95" s="33">
        <f t="shared" si="35"/>
        <v>2772000000</v>
      </c>
      <c r="G95" s="33">
        <f t="shared" si="35"/>
        <v>2208247000</v>
      </c>
      <c r="H95" s="33">
        <f t="shared" si="35"/>
        <v>-129093520</v>
      </c>
      <c r="I95" s="33">
        <f t="shared" si="35"/>
        <v>4658515306</v>
      </c>
      <c r="J95" s="33">
        <f t="shared" si="35"/>
        <v>31044790</v>
      </c>
      <c r="K95" s="33">
        <f t="shared" si="35"/>
        <v>-2616148390</v>
      </c>
      <c r="L95" s="33">
        <f t="shared" si="35"/>
        <v>17780020</v>
      </c>
      <c r="M95" s="33">
        <f t="shared" si="35"/>
        <v>427427860</v>
      </c>
      <c r="N95" s="33">
        <f t="shared" si="35"/>
        <v>6847235836</v>
      </c>
      <c r="O95" s="34">
        <f t="shared" si="24"/>
        <v>-94.377647546897549</v>
      </c>
      <c r="P95" s="34">
        <f t="shared" si="25"/>
        <v>-94.377647546897549</v>
      </c>
      <c r="Q95" s="34">
        <f t="shared" si="26"/>
        <v>-118.47172847964924</v>
      </c>
      <c r="R95" s="34">
        <f t="shared" si="27"/>
        <v>-56.1584156787141</v>
      </c>
      <c r="S95" s="33">
        <f>SUM(S96:S100)</f>
        <v>168516860</v>
      </c>
      <c r="T95" s="35">
        <f>SUM(T96:T100)</f>
        <v>6163528080</v>
      </c>
    </row>
    <row r="96" spans="1:20" ht="19.5" customHeight="1">
      <c r="A96" s="36"/>
      <c r="B96" s="37"/>
      <c r="C96" s="93" t="s">
        <v>26</v>
      </c>
      <c r="D96" s="94"/>
      <c r="E96" s="39">
        <f>SUM(E101,E106,E118,E121,E142,E153,E167)</f>
        <v>1409000000</v>
      </c>
      <c r="F96" s="39">
        <f>SUM(F101,F106,F118,F121,F142,F153,F167)</f>
        <v>1409000000</v>
      </c>
      <c r="G96" s="39">
        <f>SUM(G101,G106,G118,G121,G142,G153,G167)</f>
        <v>1186000000</v>
      </c>
      <c r="H96" s="39">
        <f>SUM(H101,H106,H116,H117,H118,H122,H131,H142,H152,H154,H167)</f>
        <v>-136226220</v>
      </c>
      <c r="I96" s="39">
        <f t="shared" ref="I96:N96" si="36">SUM(I101,I106,I116,I117,I118,I122,I131,I142,I152,I154,I167)</f>
        <v>-1647505944</v>
      </c>
      <c r="J96" s="39">
        <f t="shared" si="36"/>
        <v>-109125650</v>
      </c>
      <c r="K96" s="39">
        <f t="shared" si="36"/>
        <v>-4020215450</v>
      </c>
      <c r="L96" s="39">
        <f t="shared" si="36"/>
        <v>9605670</v>
      </c>
      <c r="M96" s="39">
        <f t="shared" si="36"/>
        <v>210479780</v>
      </c>
      <c r="N96" s="39">
        <f t="shared" si="36"/>
        <v>2162229726</v>
      </c>
      <c r="O96" s="40">
        <f>IF(E96=0,0,+K96/E96)*100</f>
        <v>-285.324020581973</v>
      </c>
      <c r="P96" s="40">
        <f>IF(F96=0,0,+K96/F96)*100</f>
        <v>-285.324020581973</v>
      </c>
      <c r="Q96" s="40">
        <f>IF(G96=0,0,+K96/G96)*100</f>
        <v>-338.97263490725129</v>
      </c>
      <c r="R96" s="40">
        <f>IF(I96=0,0,+K96/I96)*100</f>
        <v>244.01826680147019</v>
      </c>
      <c r="S96" s="39">
        <f>SUM(S101,S106,S116,S117,S118,S122,S131,S142,S152,S154,S167)</f>
        <v>148167980</v>
      </c>
      <c r="T96" s="39">
        <f>SUM(T101,T106,T116,T117,T118,T122,T131,T142,T152,T154,T167)</f>
        <v>5510102110</v>
      </c>
    </row>
    <row r="97" spans="1:20" ht="19.5" customHeight="1">
      <c r="A97" s="36"/>
      <c r="B97" s="37"/>
      <c r="C97" s="59" t="s">
        <v>27</v>
      </c>
      <c r="D97" s="60"/>
      <c r="E97" s="44"/>
      <c r="F97" s="44"/>
      <c r="G97" s="44"/>
      <c r="H97" s="44"/>
      <c r="I97" s="44"/>
      <c r="J97" s="44"/>
      <c r="K97" s="44"/>
      <c r="L97" s="44"/>
      <c r="M97" s="44"/>
      <c r="N97" s="44">
        <f>I97-K97-M97</f>
        <v>0</v>
      </c>
      <c r="O97" s="40">
        <f>IF(E97=0,0,+K97/E97)*100</f>
        <v>0</v>
      </c>
      <c r="P97" s="40">
        <f>IF(F97=0,0,+K97/F97)*100</f>
        <v>0</v>
      </c>
      <c r="Q97" s="40">
        <f>IF(G97=0,0,+K97/G97)*100</f>
        <v>0</v>
      </c>
      <c r="R97" s="40">
        <f>IF(I97=0,0,+K97/I97)*100</f>
        <v>0</v>
      </c>
      <c r="S97" s="44"/>
      <c r="T97" s="45"/>
    </row>
    <row r="98" spans="1:20" ht="19.5" customHeight="1">
      <c r="A98" s="36"/>
      <c r="B98" s="37"/>
      <c r="C98" s="59" t="s">
        <v>28</v>
      </c>
      <c r="D98" s="60"/>
      <c r="E98" s="44"/>
      <c r="F98" s="44"/>
      <c r="G98" s="44"/>
      <c r="H98" s="44"/>
      <c r="I98" s="44"/>
      <c r="J98" s="44"/>
      <c r="K98" s="44"/>
      <c r="L98" s="44"/>
      <c r="M98" s="44"/>
      <c r="N98" s="44">
        <f>I98-K98-M98</f>
        <v>0</v>
      </c>
      <c r="O98" s="40">
        <f>IF(E98=0,0,+K98/E98)*100</f>
        <v>0</v>
      </c>
      <c r="P98" s="40">
        <f>IF(F98=0,0,+K98/F98)*100</f>
        <v>0</v>
      </c>
      <c r="Q98" s="40">
        <f>IF(G98=0,0,+K98/G98)*100</f>
        <v>0</v>
      </c>
      <c r="R98" s="40">
        <f>IF(I98=0,0,+K98/I98)*100</f>
        <v>0</v>
      </c>
      <c r="S98" s="44"/>
      <c r="T98" s="45"/>
    </row>
    <row r="99" spans="1:20" ht="19.5" customHeight="1">
      <c r="A99" s="36"/>
      <c r="B99" s="37"/>
      <c r="C99" s="59" t="s">
        <v>29</v>
      </c>
      <c r="D99" s="60"/>
      <c r="E99" s="44"/>
      <c r="F99" s="44"/>
      <c r="G99" s="44"/>
      <c r="H99" s="44"/>
      <c r="I99" s="44"/>
      <c r="J99" s="44"/>
      <c r="K99" s="44"/>
      <c r="L99" s="44"/>
      <c r="M99" s="44"/>
      <c r="N99" s="44">
        <f>I99-K99-M99</f>
        <v>0</v>
      </c>
      <c r="O99" s="40">
        <f>IF(E99=0,0,+K99/E99)*100</f>
        <v>0</v>
      </c>
      <c r="P99" s="40">
        <f>IF(F99=0,0,+K99/F99)*100</f>
        <v>0</v>
      </c>
      <c r="Q99" s="40">
        <f>IF(G99=0,0,+K99/G99)*100</f>
        <v>0</v>
      </c>
      <c r="R99" s="40">
        <f>IF(I99=0,0,+K99/I99)*100</f>
        <v>0</v>
      </c>
      <c r="S99" s="44"/>
      <c r="T99" s="45"/>
    </row>
    <row r="100" spans="1:20" ht="19.5" customHeight="1" thickBot="1">
      <c r="A100" s="36"/>
      <c r="B100" s="47"/>
      <c r="C100" s="95" t="s">
        <v>30</v>
      </c>
      <c r="D100" s="96"/>
      <c r="E100" s="97">
        <f>SUM(E111,E136,E135,E159,E160,E163)</f>
        <v>1363000000</v>
      </c>
      <c r="F100" s="97">
        <f t="shared" ref="F100:G100" si="37">SUM(F111,F136,F135,F159,F160,F163)</f>
        <v>1363000000</v>
      </c>
      <c r="G100" s="97">
        <f t="shared" si="37"/>
        <v>1022247000</v>
      </c>
      <c r="H100" s="97">
        <f>SUM(H111,H136,H135,H150,H159,H160,H163)</f>
        <v>7132700</v>
      </c>
      <c r="I100" s="97">
        <f t="shared" ref="I100:N100" si="38">SUM(I111,I136,I135,I150,I159,I160,I163)</f>
        <v>6306021250</v>
      </c>
      <c r="J100" s="97">
        <f t="shared" si="38"/>
        <v>140170440</v>
      </c>
      <c r="K100" s="97">
        <f t="shared" si="38"/>
        <v>1404067060</v>
      </c>
      <c r="L100" s="97">
        <f t="shared" si="38"/>
        <v>8174350</v>
      </c>
      <c r="M100" s="97">
        <f t="shared" si="38"/>
        <v>216948080</v>
      </c>
      <c r="N100" s="97">
        <f t="shared" si="38"/>
        <v>4685006110</v>
      </c>
      <c r="O100" s="51">
        <f>IF(E100=0,0,+K100/E100)*100</f>
        <v>103.0129904622157</v>
      </c>
      <c r="P100" s="51">
        <f>IF(F100=0,0,+K100/F100)*100</f>
        <v>103.0129904622157</v>
      </c>
      <c r="Q100" s="51">
        <f>IF(G100=0,0,+K100/G100)*100</f>
        <v>137.35105703416102</v>
      </c>
      <c r="R100" s="51">
        <f>IF(I100=0,0,+K100/I100)*100</f>
        <v>22.265498391715695</v>
      </c>
      <c r="S100" s="97">
        <f>SUM(S111,S136,S135,S150,S159,S160,S163)</f>
        <v>20348880</v>
      </c>
      <c r="T100" s="97">
        <f>SUM(T111,T136,T135,T150,T159,T160,T163)</f>
        <v>653425970</v>
      </c>
    </row>
    <row r="101" spans="1:20" ht="19.5" customHeight="1">
      <c r="A101" s="36"/>
      <c r="B101" s="53" t="s">
        <v>31</v>
      </c>
      <c r="C101" s="54" t="s">
        <v>24</v>
      </c>
      <c r="D101" s="55"/>
      <c r="E101" s="56">
        <f t="shared" ref="E101:N101" si="39">SUM(E102:E105)</f>
        <v>1409000000</v>
      </c>
      <c r="F101" s="56">
        <f t="shared" si="39"/>
        <v>1409000000</v>
      </c>
      <c r="G101" s="56">
        <f t="shared" si="39"/>
        <v>1186000000</v>
      </c>
      <c r="H101" s="56">
        <f t="shared" si="39"/>
        <v>-114799210</v>
      </c>
      <c r="I101" s="56">
        <f t="shared" si="39"/>
        <v>-3684454090</v>
      </c>
      <c r="J101" s="56">
        <f t="shared" si="39"/>
        <v>-114799210</v>
      </c>
      <c r="K101" s="56">
        <f t="shared" si="39"/>
        <v>-3955684170</v>
      </c>
      <c r="L101" s="56">
        <f t="shared" si="39"/>
        <v>0</v>
      </c>
      <c r="M101" s="56">
        <f t="shared" si="39"/>
        <v>18135840</v>
      </c>
      <c r="N101" s="56">
        <f t="shared" si="39"/>
        <v>253094240</v>
      </c>
      <c r="O101" s="57">
        <f t="shared" ref="O101:O164" si="40">IF(E101=0,0,+K101/E101)*100</f>
        <v>-280.74408587650817</v>
      </c>
      <c r="P101" s="57">
        <f t="shared" ref="P101:P164" si="41">IF(F101=0,0,+K101/F101)*100</f>
        <v>-280.74408587650817</v>
      </c>
      <c r="Q101" s="57">
        <f t="shared" ref="Q101:Q164" si="42">IF(G101=0,0,+K101/G101)*100</f>
        <v>-333.53154890387862</v>
      </c>
      <c r="R101" s="57">
        <f t="shared" ref="R101:R164" si="43">IF(I101=0,0,+K101/I101)*100</f>
        <v>107.36147264627742</v>
      </c>
      <c r="S101" s="56">
        <f>SUM(S102:S105)</f>
        <v>114799210</v>
      </c>
      <c r="T101" s="58">
        <f>SUM(T102:T105)</f>
        <v>4113141370</v>
      </c>
    </row>
    <row r="102" spans="1:20" ht="19.5" customHeight="1">
      <c r="A102" s="36"/>
      <c r="B102" s="53"/>
      <c r="C102" s="59" t="s">
        <v>32</v>
      </c>
      <c r="D102" s="60"/>
      <c r="E102" s="44">
        <v>1409000000</v>
      </c>
      <c r="F102" s="44">
        <v>1409000000</v>
      </c>
      <c r="G102" s="44">
        <v>1186000000</v>
      </c>
      <c r="H102" s="44">
        <v>-114799210</v>
      </c>
      <c r="I102" s="44">
        <v>-3688508280</v>
      </c>
      <c r="J102" s="44">
        <v>-114799210</v>
      </c>
      <c r="K102" s="44">
        <v>-3957954740</v>
      </c>
      <c r="L102" s="44">
        <v>0</v>
      </c>
      <c r="M102" s="44">
        <v>18135840</v>
      </c>
      <c r="N102" s="44">
        <f>I102-K102-M102</f>
        <v>251310620</v>
      </c>
      <c r="O102" s="57">
        <f t="shared" si="40"/>
        <v>-280.90523349893544</v>
      </c>
      <c r="P102" s="57">
        <f t="shared" si="41"/>
        <v>-280.90523349893544</v>
      </c>
      <c r="Q102" s="57">
        <f t="shared" si="42"/>
        <v>-333.72299662731871</v>
      </c>
      <c r="R102" s="57">
        <f t="shared" si="43"/>
        <v>107.30502521740306</v>
      </c>
      <c r="S102" s="44">
        <v>114799210</v>
      </c>
      <c r="T102" s="45">
        <v>4107303150</v>
      </c>
    </row>
    <row r="103" spans="1:20" ht="19.5" customHeight="1">
      <c r="A103" s="36"/>
      <c r="B103" s="53"/>
      <c r="C103" s="59" t="s">
        <v>33</v>
      </c>
      <c r="D103" s="60"/>
      <c r="E103" s="44"/>
      <c r="F103" s="44"/>
      <c r="G103" s="44"/>
      <c r="H103" s="44">
        <v>0</v>
      </c>
      <c r="I103" s="44">
        <v>3210230</v>
      </c>
      <c r="J103" s="44">
        <v>0</v>
      </c>
      <c r="K103" s="44">
        <v>2348800</v>
      </c>
      <c r="L103" s="44">
        <v>0</v>
      </c>
      <c r="M103" s="44">
        <v>0</v>
      </c>
      <c r="N103" s="44">
        <f>I103-K103-M103</f>
        <v>861430</v>
      </c>
      <c r="O103" s="57">
        <f t="shared" si="40"/>
        <v>0</v>
      </c>
      <c r="P103" s="57">
        <f t="shared" si="41"/>
        <v>0</v>
      </c>
      <c r="Q103" s="57">
        <f t="shared" si="42"/>
        <v>0</v>
      </c>
      <c r="R103" s="57">
        <f t="shared" si="43"/>
        <v>73.166097133227211</v>
      </c>
      <c r="S103" s="44">
        <v>0</v>
      </c>
      <c r="T103" s="45">
        <v>5589220</v>
      </c>
    </row>
    <row r="104" spans="1:20" ht="19.5" customHeight="1">
      <c r="A104" s="36"/>
      <c r="B104" s="53"/>
      <c r="C104" s="59" t="s">
        <v>34</v>
      </c>
      <c r="D104" s="60"/>
      <c r="E104" s="44"/>
      <c r="F104" s="44"/>
      <c r="G104" s="44"/>
      <c r="H104" s="44">
        <v>0</v>
      </c>
      <c r="I104" s="44">
        <v>1014850</v>
      </c>
      <c r="J104" s="44">
        <v>0</v>
      </c>
      <c r="K104" s="44">
        <v>92660</v>
      </c>
      <c r="L104" s="44">
        <v>0</v>
      </c>
      <c r="M104" s="44">
        <v>0</v>
      </c>
      <c r="N104" s="44">
        <f>I104-K104-M104</f>
        <v>922190</v>
      </c>
      <c r="O104" s="57">
        <f t="shared" si="40"/>
        <v>0</v>
      </c>
      <c r="P104" s="57">
        <f t="shared" si="41"/>
        <v>0</v>
      </c>
      <c r="Q104" s="57">
        <f t="shared" si="42"/>
        <v>0</v>
      </c>
      <c r="R104" s="57">
        <f t="shared" si="43"/>
        <v>9.1304133615805299</v>
      </c>
      <c r="S104" s="44">
        <v>0</v>
      </c>
      <c r="T104" s="45">
        <v>0</v>
      </c>
    </row>
    <row r="105" spans="1:20" ht="19.5" customHeight="1">
      <c r="A105" s="36"/>
      <c r="B105" s="61"/>
      <c r="C105" s="62" t="s">
        <v>35</v>
      </c>
      <c r="D105" s="63"/>
      <c r="E105" s="44"/>
      <c r="F105" s="44"/>
      <c r="G105" s="44"/>
      <c r="H105" s="44">
        <v>0</v>
      </c>
      <c r="I105" s="44">
        <v>-170890</v>
      </c>
      <c r="J105" s="44">
        <v>0</v>
      </c>
      <c r="K105" s="44">
        <v>-170890</v>
      </c>
      <c r="L105" s="44">
        <v>0</v>
      </c>
      <c r="M105" s="44">
        <v>0</v>
      </c>
      <c r="N105" s="44">
        <f>I105-K105-M105</f>
        <v>0</v>
      </c>
      <c r="O105" s="57">
        <f t="shared" si="40"/>
        <v>0</v>
      </c>
      <c r="P105" s="57">
        <f t="shared" si="41"/>
        <v>0</v>
      </c>
      <c r="Q105" s="57">
        <f t="shared" si="42"/>
        <v>0</v>
      </c>
      <c r="R105" s="57">
        <f t="shared" si="43"/>
        <v>100</v>
      </c>
      <c r="S105" s="44">
        <v>0</v>
      </c>
      <c r="T105" s="45">
        <v>249000</v>
      </c>
    </row>
    <row r="106" spans="1:20" ht="19.5" customHeight="1">
      <c r="A106" s="36"/>
      <c r="B106" s="64" t="s">
        <v>41</v>
      </c>
      <c r="C106" s="59" t="s">
        <v>24</v>
      </c>
      <c r="D106" s="60"/>
      <c r="E106" s="65">
        <f t="shared" ref="E106:N106" si="44">SUM(E107:E110)</f>
        <v>0</v>
      </c>
      <c r="F106" s="65">
        <f t="shared" si="44"/>
        <v>0</v>
      </c>
      <c r="G106" s="65">
        <f t="shared" si="44"/>
        <v>0</v>
      </c>
      <c r="H106" s="65">
        <f t="shared" si="44"/>
        <v>0</v>
      </c>
      <c r="I106" s="65">
        <f t="shared" si="44"/>
        <v>-4478380</v>
      </c>
      <c r="J106" s="65">
        <f t="shared" si="44"/>
        <v>0</v>
      </c>
      <c r="K106" s="65">
        <f t="shared" si="44"/>
        <v>-5801250</v>
      </c>
      <c r="L106" s="65">
        <f t="shared" si="44"/>
        <v>0</v>
      </c>
      <c r="M106" s="65">
        <f t="shared" si="44"/>
        <v>0</v>
      </c>
      <c r="N106" s="65">
        <f t="shared" si="44"/>
        <v>1322870</v>
      </c>
      <c r="O106" s="57">
        <f t="shared" si="40"/>
        <v>0</v>
      </c>
      <c r="P106" s="57">
        <f t="shared" si="41"/>
        <v>0</v>
      </c>
      <c r="Q106" s="57">
        <f t="shared" si="42"/>
        <v>0</v>
      </c>
      <c r="R106" s="57">
        <f t="shared" si="43"/>
        <v>129.53902973843222</v>
      </c>
      <c r="S106" s="65">
        <f>SUM(S107:S110)</f>
        <v>0</v>
      </c>
      <c r="T106" s="66">
        <f>SUM(T107:T110)</f>
        <v>5911720</v>
      </c>
    </row>
    <row r="107" spans="1:20" ht="19.5" customHeight="1">
      <c r="A107" s="36"/>
      <c r="B107" s="53"/>
      <c r="C107" s="59" t="s">
        <v>32</v>
      </c>
      <c r="D107" s="60"/>
      <c r="E107" s="44"/>
      <c r="F107" s="44"/>
      <c r="G107" s="44"/>
      <c r="H107" s="44">
        <v>0</v>
      </c>
      <c r="I107" s="44">
        <v>-4156940</v>
      </c>
      <c r="J107" s="44">
        <v>0</v>
      </c>
      <c r="K107" s="44">
        <v>-5464810</v>
      </c>
      <c r="L107" s="44">
        <v>0</v>
      </c>
      <c r="M107" s="44">
        <v>0</v>
      </c>
      <c r="N107" s="44">
        <f>I107-K107-M107</f>
        <v>1307870</v>
      </c>
      <c r="O107" s="57">
        <f t="shared" si="40"/>
        <v>0</v>
      </c>
      <c r="P107" s="57">
        <f t="shared" si="41"/>
        <v>0</v>
      </c>
      <c r="Q107" s="57">
        <f t="shared" si="42"/>
        <v>0</v>
      </c>
      <c r="R107" s="57">
        <f t="shared" si="43"/>
        <v>131.46232565300437</v>
      </c>
      <c r="S107" s="44">
        <v>0</v>
      </c>
      <c r="T107" s="45">
        <v>5464810</v>
      </c>
    </row>
    <row r="108" spans="1:20" ht="19.5" customHeight="1">
      <c r="A108" s="36"/>
      <c r="B108" s="53"/>
      <c r="C108" s="59" t="s">
        <v>33</v>
      </c>
      <c r="D108" s="60"/>
      <c r="E108" s="44"/>
      <c r="F108" s="44"/>
      <c r="G108" s="44"/>
      <c r="H108" s="44">
        <v>0</v>
      </c>
      <c r="I108" s="44">
        <v>79150</v>
      </c>
      <c r="J108" s="44">
        <v>0</v>
      </c>
      <c r="K108" s="44">
        <v>64150</v>
      </c>
      <c r="L108" s="44">
        <v>0</v>
      </c>
      <c r="M108" s="44">
        <v>0</v>
      </c>
      <c r="N108" s="44">
        <f>I108-K108-M108</f>
        <v>15000</v>
      </c>
      <c r="O108" s="57">
        <f t="shared" si="40"/>
        <v>0</v>
      </c>
      <c r="P108" s="57">
        <f t="shared" si="41"/>
        <v>0</v>
      </c>
      <c r="Q108" s="57">
        <f t="shared" si="42"/>
        <v>0</v>
      </c>
      <c r="R108" s="57">
        <f t="shared" si="43"/>
        <v>81.048641819330385</v>
      </c>
      <c r="S108" s="44">
        <v>0</v>
      </c>
      <c r="T108" s="45">
        <v>0</v>
      </c>
    </row>
    <row r="109" spans="1:20" ht="19.5" customHeight="1">
      <c r="A109" s="36"/>
      <c r="B109" s="53"/>
      <c r="C109" s="59" t="s">
        <v>34</v>
      </c>
      <c r="D109" s="60"/>
      <c r="E109" s="44"/>
      <c r="F109" s="44"/>
      <c r="G109" s="44"/>
      <c r="H109" s="44">
        <v>0</v>
      </c>
      <c r="I109" s="44">
        <v>46320</v>
      </c>
      <c r="J109" s="44">
        <v>0</v>
      </c>
      <c r="K109" s="44">
        <v>46320</v>
      </c>
      <c r="L109" s="44">
        <v>0</v>
      </c>
      <c r="M109" s="44">
        <v>0</v>
      </c>
      <c r="N109" s="44">
        <f>I109-K109-M109</f>
        <v>0</v>
      </c>
      <c r="O109" s="57">
        <f t="shared" si="40"/>
        <v>0</v>
      </c>
      <c r="P109" s="57">
        <f t="shared" si="41"/>
        <v>0</v>
      </c>
      <c r="Q109" s="57">
        <f t="shared" si="42"/>
        <v>0</v>
      </c>
      <c r="R109" s="57">
        <f t="shared" si="43"/>
        <v>100</v>
      </c>
      <c r="S109" s="44">
        <v>0</v>
      </c>
      <c r="T109" s="45">
        <v>0</v>
      </c>
    </row>
    <row r="110" spans="1:20" ht="19.5" customHeight="1">
      <c r="A110" s="36"/>
      <c r="B110" s="61"/>
      <c r="C110" s="62" t="s">
        <v>35</v>
      </c>
      <c r="D110" s="63"/>
      <c r="E110" s="44"/>
      <c r="F110" s="44"/>
      <c r="G110" s="44"/>
      <c r="H110" s="44">
        <v>0</v>
      </c>
      <c r="I110" s="44">
        <v>-446910</v>
      </c>
      <c r="J110" s="44">
        <v>0</v>
      </c>
      <c r="K110" s="44">
        <v>-446910</v>
      </c>
      <c r="L110" s="44">
        <v>0</v>
      </c>
      <c r="M110" s="44">
        <v>0</v>
      </c>
      <c r="N110" s="44">
        <f>I110-K110-M110</f>
        <v>0</v>
      </c>
      <c r="O110" s="57">
        <f t="shared" si="40"/>
        <v>0</v>
      </c>
      <c r="P110" s="57">
        <f t="shared" si="41"/>
        <v>0</v>
      </c>
      <c r="Q110" s="57">
        <f t="shared" si="42"/>
        <v>0</v>
      </c>
      <c r="R110" s="57">
        <f t="shared" si="43"/>
        <v>100</v>
      </c>
      <c r="S110" s="44">
        <v>0</v>
      </c>
      <c r="T110" s="45">
        <v>446910</v>
      </c>
    </row>
    <row r="111" spans="1:20" ht="19.5" customHeight="1">
      <c r="A111" s="36"/>
      <c r="B111" s="64" t="s">
        <v>103</v>
      </c>
      <c r="C111" s="59" t="s">
        <v>24</v>
      </c>
      <c r="D111" s="60"/>
      <c r="E111" s="65">
        <f t="shared" ref="E111:N111" si="45">SUM(E112:E113)</f>
        <v>0</v>
      </c>
      <c r="F111" s="65">
        <f t="shared" si="45"/>
        <v>0</v>
      </c>
      <c r="G111" s="65">
        <f t="shared" si="45"/>
        <v>0</v>
      </c>
      <c r="H111" s="65">
        <f t="shared" si="45"/>
        <v>172730</v>
      </c>
      <c r="I111" s="65">
        <f t="shared" si="45"/>
        <v>60298330</v>
      </c>
      <c r="J111" s="65">
        <f t="shared" si="45"/>
        <v>469190</v>
      </c>
      <c r="K111" s="65">
        <f t="shared" si="45"/>
        <v>6026330</v>
      </c>
      <c r="L111" s="65">
        <f t="shared" si="45"/>
        <v>284070</v>
      </c>
      <c r="M111" s="65">
        <f t="shared" si="45"/>
        <v>6576800</v>
      </c>
      <c r="N111" s="65">
        <f t="shared" si="45"/>
        <v>47695200</v>
      </c>
      <c r="O111" s="57">
        <f t="shared" si="40"/>
        <v>0</v>
      </c>
      <c r="P111" s="57">
        <f t="shared" si="41"/>
        <v>0</v>
      </c>
      <c r="Q111" s="57">
        <f t="shared" si="42"/>
        <v>0</v>
      </c>
      <c r="R111" s="57">
        <f t="shared" si="43"/>
        <v>9.9941905522093233</v>
      </c>
      <c r="S111" s="65">
        <f>SUM(S112:S113)</f>
        <v>0</v>
      </c>
      <c r="T111" s="66">
        <f>SUM(T112:T113)</f>
        <v>447380</v>
      </c>
    </row>
    <row r="112" spans="1:20" ht="19.5" customHeight="1">
      <c r="A112" s="36"/>
      <c r="B112" s="53"/>
      <c r="C112" s="59" t="s">
        <v>104</v>
      </c>
      <c r="D112" s="60"/>
      <c r="E112" s="44"/>
      <c r="F112" s="44"/>
      <c r="G112" s="44"/>
      <c r="H112" s="44">
        <v>59330</v>
      </c>
      <c r="I112" s="44">
        <v>48285470</v>
      </c>
      <c r="J112" s="44">
        <v>393590</v>
      </c>
      <c r="K112" s="44">
        <v>3959030</v>
      </c>
      <c r="L112" s="44">
        <v>132870</v>
      </c>
      <c r="M112" s="44">
        <v>6425600</v>
      </c>
      <c r="N112" s="44">
        <f t="shared" ref="N112:N117" si="46">I112-K112-M112</f>
        <v>37900840</v>
      </c>
      <c r="O112" s="57">
        <f t="shared" si="40"/>
        <v>0</v>
      </c>
      <c r="P112" s="57">
        <f t="shared" si="41"/>
        <v>0</v>
      </c>
      <c r="Q112" s="57">
        <f t="shared" si="42"/>
        <v>0</v>
      </c>
      <c r="R112" s="57">
        <f t="shared" si="43"/>
        <v>8.1992160374539171</v>
      </c>
      <c r="S112" s="44">
        <v>0</v>
      </c>
      <c r="T112" s="45">
        <v>447380</v>
      </c>
    </row>
    <row r="113" spans="1:20" ht="19.5" customHeight="1">
      <c r="A113" s="36"/>
      <c r="B113" s="61"/>
      <c r="C113" s="59" t="s">
        <v>105</v>
      </c>
      <c r="D113" s="60"/>
      <c r="E113" s="44"/>
      <c r="F113" s="44"/>
      <c r="G113" s="44"/>
      <c r="H113" s="44">
        <v>113400</v>
      </c>
      <c r="I113" s="44">
        <v>12012860</v>
      </c>
      <c r="J113" s="44">
        <v>75600</v>
      </c>
      <c r="K113" s="44">
        <v>2067300</v>
      </c>
      <c r="L113" s="44">
        <v>151200</v>
      </c>
      <c r="M113" s="44">
        <v>151200</v>
      </c>
      <c r="N113" s="44">
        <f t="shared" si="46"/>
        <v>9794360</v>
      </c>
      <c r="O113" s="57">
        <f t="shared" si="40"/>
        <v>0</v>
      </c>
      <c r="P113" s="57">
        <f t="shared" si="41"/>
        <v>0</v>
      </c>
      <c r="Q113" s="57">
        <f t="shared" si="42"/>
        <v>0</v>
      </c>
      <c r="R113" s="57">
        <f t="shared" si="43"/>
        <v>17.20905762657685</v>
      </c>
      <c r="S113" s="44">
        <v>0</v>
      </c>
      <c r="T113" s="45">
        <v>0</v>
      </c>
    </row>
    <row r="114" spans="1:20" ht="19.5" customHeight="1">
      <c r="A114" s="36"/>
      <c r="B114" s="59" t="s">
        <v>42</v>
      </c>
      <c r="C114" s="70"/>
      <c r="D114" s="60"/>
      <c r="E114" s="44"/>
      <c r="F114" s="44"/>
      <c r="G114" s="44"/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f t="shared" si="46"/>
        <v>0</v>
      </c>
      <c r="O114" s="57">
        <f t="shared" si="40"/>
        <v>0</v>
      </c>
      <c r="P114" s="57">
        <f t="shared" si="41"/>
        <v>0</v>
      </c>
      <c r="Q114" s="57">
        <f t="shared" si="42"/>
        <v>0</v>
      </c>
      <c r="R114" s="57">
        <f t="shared" si="43"/>
        <v>0</v>
      </c>
      <c r="S114" s="44">
        <v>0</v>
      </c>
      <c r="T114" s="45">
        <v>0</v>
      </c>
    </row>
    <row r="115" spans="1:20" ht="19.5" customHeight="1">
      <c r="A115" s="36"/>
      <c r="B115" s="59" t="s">
        <v>44</v>
      </c>
      <c r="C115" s="70"/>
      <c r="D115" s="60"/>
      <c r="E115" s="44"/>
      <c r="F115" s="44"/>
      <c r="G115" s="44"/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f t="shared" si="46"/>
        <v>0</v>
      </c>
      <c r="O115" s="57">
        <f t="shared" si="40"/>
        <v>0</v>
      </c>
      <c r="P115" s="57">
        <f t="shared" si="41"/>
        <v>0</v>
      </c>
      <c r="Q115" s="57">
        <f t="shared" si="42"/>
        <v>0</v>
      </c>
      <c r="R115" s="57">
        <f t="shared" si="43"/>
        <v>0</v>
      </c>
      <c r="S115" s="44">
        <v>0</v>
      </c>
      <c r="T115" s="45">
        <v>0</v>
      </c>
    </row>
    <row r="116" spans="1:20" ht="19.5" customHeight="1">
      <c r="A116" s="36"/>
      <c r="B116" s="59" t="s">
        <v>45</v>
      </c>
      <c r="C116" s="70"/>
      <c r="D116" s="60"/>
      <c r="E116" s="44"/>
      <c r="F116" s="44"/>
      <c r="G116" s="44"/>
      <c r="H116" s="44">
        <v>555790</v>
      </c>
      <c r="I116" s="44">
        <v>256761806</v>
      </c>
      <c r="J116" s="44">
        <v>620880</v>
      </c>
      <c r="K116" s="44">
        <v>-8742640</v>
      </c>
      <c r="L116" s="44">
        <v>2061930</v>
      </c>
      <c r="M116" s="44">
        <v>62241880</v>
      </c>
      <c r="N116" s="44">
        <f t="shared" si="46"/>
        <v>203262566</v>
      </c>
      <c r="O116" s="57">
        <f t="shared" si="40"/>
        <v>0</v>
      </c>
      <c r="P116" s="57">
        <f t="shared" si="41"/>
        <v>0</v>
      </c>
      <c r="Q116" s="57">
        <f t="shared" si="42"/>
        <v>0</v>
      </c>
      <c r="R116" s="57">
        <f t="shared" si="43"/>
        <v>-3.4049612503504516</v>
      </c>
      <c r="S116" s="44">
        <v>300260</v>
      </c>
      <c r="T116" s="45">
        <v>46888380</v>
      </c>
    </row>
    <row r="117" spans="1:20" ht="19.5" customHeight="1">
      <c r="A117" s="36"/>
      <c r="B117" s="59" t="s">
        <v>52</v>
      </c>
      <c r="C117" s="70"/>
      <c r="D117" s="60"/>
      <c r="E117" s="44"/>
      <c r="F117" s="44"/>
      <c r="G117" s="44"/>
      <c r="H117" s="44">
        <v>0</v>
      </c>
      <c r="I117" s="44">
        <v>54840</v>
      </c>
      <c r="J117" s="44">
        <v>0</v>
      </c>
      <c r="K117" s="44">
        <v>38990</v>
      </c>
      <c r="L117" s="44">
        <v>0</v>
      </c>
      <c r="M117" s="44">
        <v>0</v>
      </c>
      <c r="N117" s="44">
        <f t="shared" si="46"/>
        <v>15850</v>
      </c>
      <c r="O117" s="57">
        <f t="shared" si="40"/>
        <v>0</v>
      </c>
      <c r="P117" s="57">
        <f t="shared" si="41"/>
        <v>0</v>
      </c>
      <c r="Q117" s="57">
        <f t="shared" si="42"/>
        <v>0</v>
      </c>
      <c r="R117" s="57">
        <f t="shared" si="43"/>
        <v>71.097738876732308</v>
      </c>
      <c r="S117" s="44">
        <v>0</v>
      </c>
      <c r="T117" s="45">
        <v>0</v>
      </c>
    </row>
    <row r="118" spans="1:20" ht="19.5" customHeight="1">
      <c r="A118" s="36"/>
      <c r="B118" s="64" t="s">
        <v>96</v>
      </c>
      <c r="C118" s="59" t="s">
        <v>24</v>
      </c>
      <c r="D118" s="60"/>
      <c r="E118" s="65">
        <f t="shared" ref="E118:N118" si="47">SUM(E119:E120)</f>
        <v>0</v>
      </c>
      <c r="F118" s="65">
        <f t="shared" si="47"/>
        <v>0</v>
      </c>
      <c r="G118" s="65">
        <f t="shared" si="47"/>
        <v>0</v>
      </c>
      <c r="H118" s="65">
        <f t="shared" si="47"/>
        <v>-6096650</v>
      </c>
      <c r="I118" s="65">
        <f t="shared" si="47"/>
        <v>917105340</v>
      </c>
      <c r="J118" s="65">
        <f t="shared" si="47"/>
        <v>10180150</v>
      </c>
      <c r="K118" s="65">
        <f t="shared" si="47"/>
        <v>254571440</v>
      </c>
      <c r="L118" s="65">
        <f t="shared" si="47"/>
        <v>1531920</v>
      </c>
      <c r="M118" s="65">
        <f t="shared" si="47"/>
        <v>36117150</v>
      </c>
      <c r="N118" s="65">
        <f t="shared" si="47"/>
        <v>626416750</v>
      </c>
      <c r="O118" s="57">
        <f t="shared" si="40"/>
        <v>0</v>
      </c>
      <c r="P118" s="57">
        <f t="shared" si="41"/>
        <v>0</v>
      </c>
      <c r="Q118" s="57">
        <f t="shared" si="42"/>
        <v>0</v>
      </c>
      <c r="R118" s="57">
        <f t="shared" si="43"/>
        <v>27.758146081670397</v>
      </c>
      <c r="S118" s="65">
        <f>SUM(S119:S120)</f>
        <v>9660250</v>
      </c>
      <c r="T118" s="66">
        <f>SUM(T119:T120)</f>
        <v>159133550</v>
      </c>
    </row>
    <row r="119" spans="1:20" ht="19.5" customHeight="1">
      <c r="A119" s="36"/>
      <c r="B119" s="53"/>
      <c r="C119" s="59" t="s">
        <v>96</v>
      </c>
      <c r="D119" s="60"/>
      <c r="E119" s="44"/>
      <c r="F119" s="44"/>
      <c r="G119" s="44"/>
      <c r="H119" s="44">
        <v>-6096650</v>
      </c>
      <c r="I119" s="44">
        <v>917546440</v>
      </c>
      <c r="J119" s="44">
        <v>10180150</v>
      </c>
      <c r="K119" s="44">
        <v>255012540</v>
      </c>
      <c r="L119" s="44">
        <v>1531920</v>
      </c>
      <c r="M119" s="44">
        <v>36117150</v>
      </c>
      <c r="N119" s="44">
        <f>I119-K119-M119</f>
        <v>626416750</v>
      </c>
      <c r="O119" s="57">
        <f t="shared" si="40"/>
        <v>0</v>
      </c>
      <c r="P119" s="57">
        <f t="shared" si="41"/>
        <v>0</v>
      </c>
      <c r="Q119" s="57">
        <f t="shared" si="42"/>
        <v>0</v>
      </c>
      <c r="R119" s="57">
        <f t="shared" si="43"/>
        <v>27.79287553009306</v>
      </c>
      <c r="S119" s="44">
        <v>9660250</v>
      </c>
      <c r="T119" s="45">
        <v>158692450</v>
      </c>
    </row>
    <row r="120" spans="1:20" ht="19.5" customHeight="1">
      <c r="A120" s="36"/>
      <c r="B120" s="61"/>
      <c r="C120" s="59" t="s">
        <v>97</v>
      </c>
      <c r="D120" s="60"/>
      <c r="E120" s="44"/>
      <c r="F120" s="44"/>
      <c r="G120" s="44"/>
      <c r="H120" s="44">
        <v>0</v>
      </c>
      <c r="I120" s="44">
        <v>-441100</v>
      </c>
      <c r="J120" s="44">
        <v>0</v>
      </c>
      <c r="K120" s="44">
        <v>-441100</v>
      </c>
      <c r="L120" s="44">
        <v>0</v>
      </c>
      <c r="M120" s="44">
        <v>0</v>
      </c>
      <c r="N120" s="44">
        <f>I120-K120-M120</f>
        <v>0</v>
      </c>
      <c r="O120" s="57">
        <f t="shared" si="40"/>
        <v>0</v>
      </c>
      <c r="P120" s="57">
        <f t="shared" si="41"/>
        <v>0</v>
      </c>
      <c r="Q120" s="57">
        <f t="shared" si="42"/>
        <v>0</v>
      </c>
      <c r="R120" s="57">
        <f t="shared" si="43"/>
        <v>100</v>
      </c>
      <c r="S120" s="44">
        <v>0</v>
      </c>
      <c r="T120" s="45">
        <v>441100</v>
      </c>
    </row>
    <row r="121" spans="1:20" ht="19.5" customHeight="1">
      <c r="A121" s="36"/>
      <c r="B121" s="59" t="s">
        <v>106</v>
      </c>
      <c r="C121" s="70"/>
      <c r="D121" s="60"/>
      <c r="E121" s="65">
        <f t="shared" ref="E121:N121" si="48">SUM(E122,E130)</f>
        <v>0</v>
      </c>
      <c r="F121" s="65">
        <f t="shared" si="48"/>
        <v>0</v>
      </c>
      <c r="G121" s="65">
        <f t="shared" si="48"/>
        <v>0</v>
      </c>
      <c r="H121" s="65">
        <f t="shared" si="48"/>
        <v>-1593660</v>
      </c>
      <c r="I121" s="65">
        <f t="shared" si="48"/>
        <v>-122129640</v>
      </c>
      <c r="J121" s="65">
        <f t="shared" si="48"/>
        <v>-1714910</v>
      </c>
      <c r="K121" s="65">
        <f t="shared" si="48"/>
        <v>-153214770</v>
      </c>
      <c r="L121" s="65">
        <f t="shared" si="48"/>
        <v>0</v>
      </c>
      <c r="M121" s="65">
        <f t="shared" si="48"/>
        <v>0</v>
      </c>
      <c r="N121" s="65">
        <f t="shared" si="48"/>
        <v>31085130</v>
      </c>
      <c r="O121" s="57">
        <f t="shared" si="40"/>
        <v>0</v>
      </c>
      <c r="P121" s="57">
        <f t="shared" si="41"/>
        <v>0</v>
      </c>
      <c r="Q121" s="57">
        <f t="shared" si="42"/>
        <v>0</v>
      </c>
      <c r="R121" s="57">
        <f t="shared" si="43"/>
        <v>125.45256827089639</v>
      </c>
      <c r="S121" s="65">
        <f>SUM(S122,S130)</f>
        <v>1852020</v>
      </c>
      <c r="T121" s="66">
        <f>SUM(T122,T130)</f>
        <v>194188270</v>
      </c>
    </row>
    <row r="122" spans="1:20" ht="19.5" customHeight="1">
      <c r="A122" s="36"/>
      <c r="B122" s="64" t="s">
        <v>61</v>
      </c>
      <c r="C122" s="59" t="s">
        <v>55</v>
      </c>
      <c r="D122" s="60"/>
      <c r="E122" s="73">
        <f t="shared" ref="E122:N122" si="49">SUM(E123:E129)</f>
        <v>0</v>
      </c>
      <c r="F122" s="73">
        <f t="shared" si="49"/>
        <v>0</v>
      </c>
      <c r="G122" s="73">
        <f t="shared" si="49"/>
        <v>0</v>
      </c>
      <c r="H122" s="73">
        <f t="shared" si="49"/>
        <v>-1781810</v>
      </c>
      <c r="I122" s="73">
        <f t="shared" si="49"/>
        <v>-176749430</v>
      </c>
      <c r="J122" s="73">
        <f t="shared" si="49"/>
        <v>-1724260</v>
      </c>
      <c r="K122" s="73">
        <f t="shared" si="49"/>
        <v>-174593660</v>
      </c>
      <c r="L122" s="73">
        <f t="shared" si="49"/>
        <v>0</v>
      </c>
      <c r="M122" s="73">
        <f t="shared" si="49"/>
        <v>0</v>
      </c>
      <c r="N122" s="73">
        <f t="shared" si="49"/>
        <v>-2155770</v>
      </c>
      <c r="O122" s="74">
        <f t="shared" si="40"/>
        <v>0</v>
      </c>
      <c r="P122" s="74">
        <f t="shared" si="41"/>
        <v>0</v>
      </c>
      <c r="Q122" s="74">
        <f t="shared" si="42"/>
        <v>0</v>
      </c>
      <c r="R122" s="74">
        <f t="shared" si="43"/>
        <v>98.780324213775401</v>
      </c>
      <c r="S122" s="73">
        <f>SUM(S123:S129)</f>
        <v>1852020</v>
      </c>
      <c r="T122" s="75">
        <f>SUM(T123:T129)</f>
        <v>193405240</v>
      </c>
    </row>
    <row r="123" spans="1:20" ht="19.5" customHeight="1">
      <c r="A123" s="36"/>
      <c r="B123" s="53"/>
      <c r="C123" s="59" t="s">
        <v>107</v>
      </c>
      <c r="D123" s="60"/>
      <c r="E123" s="44"/>
      <c r="F123" s="44"/>
      <c r="G123" s="44"/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f t="shared" ref="N123:N129" si="50">I123-K123-M123</f>
        <v>0</v>
      </c>
      <c r="O123" s="98">
        <f t="shared" si="40"/>
        <v>0</v>
      </c>
      <c r="P123" s="98">
        <f t="shared" si="41"/>
        <v>0</v>
      </c>
      <c r="Q123" s="98">
        <f t="shared" si="42"/>
        <v>0</v>
      </c>
      <c r="R123" s="98">
        <f t="shared" si="43"/>
        <v>0</v>
      </c>
      <c r="S123" s="44">
        <v>0</v>
      </c>
      <c r="T123" s="45">
        <v>0</v>
      </c>
    </row>
    <row r="124" spans="1:20" ht="19.5" customHeight="1">
      <c r="A124" s="36"/>
      <c r="B124" s="53"/>
      <c r="C124" s="59" t="s">
        <v>108</v>
      </c>
      <c r="D124" s="60"/>
      <c r="E124" s="44"/>
      <c r="F124" s="44"/>
      <c r="G124" s="44"/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f t="shared" si="50"/>
        <v>0</v>
      </c>
      <c r="O124" s="98">
        <f t="shared" si="40"/>
        <v>0</v>
      </c>
      <c r="P124" s="98">
        <f t="shared" si="41"/>
        <v>0</v>
      </c>
      <c r="Q124" s="98">
        <f t="shared" si="42"/>
        <v>0</v>
      </c>
      <c r="R124" s="98">
        <f t="shared" si="43"/>
        <v>0</v>
      </c>
      <c r="S124" s="44">
        <v>0</v>
      </c>
      <c r="T124" s="45">
        <v>0</v>
      </c>
    </row>
    <row r="125" spans="1:20" ht="19.5" customHeight="1">
      <c r="A125" s="36"/>
      <c r="B125" s="53"/>
      <c r="C125" s="59" t="s">
        <v>109</v>
      </c>
      <c r="D125" s="60"/>
      <c r="E125" s="44"/>
      <c r="F125" s="44"/>
      <c r="G125" s="44"/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f t="shared" si="50"/>
        <v>0</v>
      </c>
      <c r="O125" s="98">
        <f t="shared" si="40"/>
        <v>0</v>
      </c>
      <c r="P125" s="98">
        <f t="shared" si="41"/>
        <v>0</v>
      </c>
      <c r="Q125" s="98">
        <f t="shared" si="42"/>
        <v>0</v>
      </c>
      <c r="R125" s="98">
        <f t="shared" si="43"/>
        <v>0</v>
      </c>
      <c r="S125" s="44">
        <v>0</v>
      </c>
      <c r="T125" s="45">
        <v>0</v>
      </c>
    </row>
    <row r="126" spans="1:20" ht="19.5" customHeight="1">
      <c r="A126" s="36"/>
      <c r="B126" s="53"/>
      <c r="C126" s="59" t="s">
        <v>62</v>
      </c>
      <c r="D126" s="60"/>
      <c r="E126" s="44"/>
      <c r="F126" s="44"/>
      <c r="G126" s="44"/>
      <c r="H126" s="44">
        <v>70210</v>
      </c>
      <c r="I126" s="44">
        <v>10421490</v>
      </c>
      <c r="J126" s="44">
        <v>127760</v>
      </c>
      <c r="K126" s="44">
        <v>10556950</v>
      </c>
      <c r="L126" s="44">
        <v>0</v>
      </c>
      <c r="M126" s="44">
        <v>0</v>
      </c>
      <c r="N126" s="44">
        <f t="shared" si="50"/>
        <v>-135460</v>
      </c>
      <c r="O126" s="98">
        <f t="shared" si="40"/>
        <v>0</v>
      </c>
      <c r="P126" s="98">
        <f t="shared" si="41"/>
        <v>0</v>
      </c>
      <c r="Q126" s="98">
        <f t="shared" si="42"/>
        <v>0</v>
      </c>
      <c r="R126" s="98">
        <f t="shared" si="43"/>
        <v>101.29981413406337</v>
      </c>
      <c r="S126" s="44">
        <v>0</v>
      </c>
      <c r="T126" s="45">
        <v>5990560</v>
      </c>
    </row>
    <row r="127" spans="1:20" ht="19.5" customHeight="1">
      <c r="A127" s="36"/>
      <c r="B127" s="53"/>
      <c r="C127" s="59" t="s">
        <v>63</v>
      </c>
      <c r="D127" s="60"/>
      <c r="E127" s="44"/>
      <c r="F127" s="44"/>
      <c r="G127" s="44"/>
      <c r="H127" s="44">
        <v>0</v>
      </c>
      <c r="I127" s="44">
        <v>-9506340</v>
      </c>
      <c r="J127" s="44">
        <v>0</v>
      </c>
      <c r="K127" s="44">
        <v>-7486030</v>
      </c>
      <c r="L127" s="44">
        <v>0</v>
      </c>
      <c r="M127" s="44">
        <v>0</v>
      </c>
      <c r="N127" s="44">
        <f t="shared" si="50"/>
        <v>-2020310</v>
      </c>
      <c r="O127" s="98">
        <f t="shared" si="40"/>
        <v>0</v>
      </c>
      <c r="P127" s="98">
        <f t="shared" si="41"/>
        <v>0</v>
      </c>
      <c r="Q127" s="98">
        <f t="shared" si="42"/>
        <v>0</v>
      </c>
      <c r="R127" s="98">
        <f t="shared" si="43"/>
        <v>78.747762019873051</v>
      </c>
      <c r="S127" s="44">
        <v>0</v>
      </c>
      <c r="T127" s="45">
        <v>9750100</v>
      </c>
    </row>
    <row r="128" spans="1:20" ht="19.5" customHeight="1">
      <c r="A128" s="36"/>
      <c r="B128" s="53"/>
      <c r="C128" s="59" t="s">
        <v>64</v>
      </c>
      <c r="D128" s="60"/>
      <c r="E128" s="44"/>
      <c r="F128" s="44"/>
      <c r="G128" s="44"/>
      <c r="H128" s="44">
        <v>-1852020</v>
      </c>
      <c r="I128" s="44">
        <v>-168336350</v>
      </c>
      <c r="J128" s="44">
        <v>-1852020</v>
      </c>
      <c r="K128" s="44">
        <v>-168336350</v>
      </c>
      <c r="L128" s="44">
        <v>0</v>
      </c>
      <c r="M128" s="44">
        <v>0</v>
      </c>
      <c r="N128" s="44">
        <f t="shared" si="50"/>
        <v>0</v>
      </c>
      <c r="O128" s="98">
        <f t="shared" si="40"/>
        <v>0</v>
      </c>
      <c r="P128" s="98">
        <f t="shared" si="41"/>
        <v>0</v>
      </c>
      <c r="Q128" s="98">
        <f t="shared" si="42"/>
        <v>0</v>
      </c>
      <c r="R128" s="98">
        <f t="shared" si="43"/>
        <v>100</v>
      </c>
      <c r="S128" s="44">
        <v>1852020</v>
      </c>
      <c r="T128" s="45">
        <v>168336350</v>
      </c>
    </row>
    <row r="129" spans="1:20" ht="19.5" customHeight="1">
      <c r="A129" s="36"/>
      <c r="B129" s="61"/>
      <c r="C129" s="59" t="s">
        <v>66</v>
      </c>
      <c r="D129" s="60"/>
      <c r="E129" s="44"/>
      <c r="F129" s="44"/>
      <c r="G129" s="44"/>
      <c r="H129" s="44">
        <v>0</v>
      </c>
      <c r="I129" s="44">
        <v>-9328230</v>
      </c>
      <c r="J129" s="44">
        <v>0</v>
      </c>
      <c r="K129" s="44">
        <v>-9328230</v>
      </c>
      <c r="L129" s="44">
        <v>0</v>
      </c>
      <c r="M129" s="44">
        <v>0</v>
      </c>
      <c r="N129" s="44">
        <f t="shared" si="50"/>
        <v>0</v>
      </c>
      <c r="O129" s="98">
        <f t="shared" si="40"/>
        <v>0</v>
      </c>
      <c r="P129" s="98">
        <f t="shared" si="41"/>
        <v>0</v>
      </c>
      <c r="Q129" s="98">
        <f t="shared" si="42"/>
        <v>0</v>
      </c>
      <c r="R129" s="98">
        <f t="shared" si="43"/>
        <v>100</v>
      </c>
      <c r="S129" s="44">
        <v>0</v>
      </c>
      <c r="T129" s="45">
        <v>9328230</v>
      </c>
    </row>
    <row r="130" spans="1:20" ht="19.5" customHeight="1">
      <c r="A130" s="36"/>
      <c r="B130" s="64" t="s">
        <v>53</v>
      </c>
      <c r="C130" s="59" t="s">
        <v>24</v>
      </c>
      <c r="D130" s="60"/>
      <c r="E130" s="65">
        <f t="shared" ref="E130:N130" si="51">SUM(E131,E135)</f>
        <v>0</v>
      </c>
      <c r="F130" s="65">
        <f t="shared" si="51"/>
        <v>0</v>
      </c>
      <c r="G130" s="65">
        <f t="shared" si="51"/>
        <v>0</v>
      </c>
      <c r="H130" s="65">
        <f t="shared" si="51"/>
        <v>188150</v>
      </c>
      <c r="I130" s="65">
        <f t="shared" si="51"/>
        <v>54619790</v>
      </c>
      <c r="J130" s="65">
        <f t="shared" si="51"/>
        <v>9350</v>
      </c>
      <c r="K130" s="65">
        <f t="shared" si="51"/>
        <v>21378890</v>
      </c>
      <c r="L130" s="65">
        <f t="shared" si="51"/>
        <v>0</v>
      </c>
      <c r="M130" s="65">
        <f t="shared" si="51"/>
        <v>0</v>
      </c>
      <c r="N130" s="65">
        <f t="shared" si="51"/>
        <v>33240900</v>
      </c>
      <c r="O130" s="57">
        <f t="shared" si="40"/>
        <v>0</v>
      </c>
      <c r="P130" s="57">
        <f t="shared" si="41"/>
        <v>0</v>
      </c>
      <c r="Q130" s="57">
        <f t="shared" si="42"/>
        <v>0</v>
      </c>
      <c r="R130" s="57">
        <f t="shared" si="43"/>
        <v>39.141289265301097</v>
      </c>
      <c r="S130" s="65">
        <f>SUM(S131,S135)</f>
        <v>0</v>
      </c>
      <c r="T130" s="66">
        <f>SUM(T131,T135)</f>
        <v>783030</v>
      </c>
    </row>
    <row r="131" spans="1:20" ht="19.5" customHeight="1">
      <c r="A131" s="36"/>
      <c r="B131" s="53"/>
      <c r="C131" s="71" t="s">
        <v>54</v>
      </c>
      <c r="D131" s="72" t="s">
        <v>55</v>
      </c>
      <c r="E131" s="73">
        <f t="shared" ref="E131:N131" si="52">SUM(E132:E134)</f>
        <v>0</v>
      </c>
      <c r="F131" s="73">
        <f t="shared" si="52"/>
        <v>0</v>
      </c>
      <c r="G131" s="73">
        <f t="shared" si="52"/>
        <v>0</v>
      </c>
      <c r="H131" s="73">
        <f t="shared" si="52"/>
        <v>9350</v>
      </c>
      <c r="I131" s="73">
        <f t="shared" si="52"/>
        <v>16099150</v>
      </c>
      <c r="J131" s="73">
        <f t="shared" si="52"/>
        <v>9350</v>
      </c>
      <c r="K131" s="73">
        <f t="shared" si="52"/>
        <v>16065570</v>
      </c>
      <c r="L131" s="73">
        <f t="shared" si="52"/>
        <v>0</v>
      </c>
      <c r="M131" s="73">
        <f t="shared" si="52"/>
        <v>0</v>
      </c>
      <c r="N131" s="73">
        <f t="shared" si="52"/>
        <v>33580</v>
      </c>
      <c r="O131" s="74">
        <f t="shared" si="40"/>
        <v>0</v>
      </c>
      <c r="P131" s="74">
        <f t="shared" si="41"/>
        <v>0</v>
      </c>
      <c r="Q131" s="74">
        <f t="shared" si="42"/>
        <v>0</v>
      </c>
      <c r="R131" s="74">
        <f t="shared" si="43"/>
        <v>99.791417559312137</v>
      </c>
      <c r="S131" s="73">
        <f>SUM(S132:S134)</f>
        <v>0</v>
      </c>
      <c r="T131" s="75">
        <f>SUM(T132:T134)</f>
        <v>721790</v>
      </c>
    </row>
    <row r="132" spans="1:20" ht="19.5" customHeight="1">
      <c r="A132" s="36"/>
      <c r="B132" s="53"/>
      <c r="C132" s="53"/>
      <c r="D132" s="72" t="s">
        <v>56</v>
      </c>
      <c r="E132" s="44"/>
      <c r="F132" s="44"/>
      <c r="G132" s="44"/>
      <c r="H132" s="44">
        <v>9350</v>
      </c>
      <c r="I132" s="44">
        <v>6690280</v>
      </c>
      <c r="J132" s="44">
        <v>9350</v>
      </c>
      <c r="K132" s="44">
        <v>6656700</v>
      </c>
      <c r="L132" s="44">
        <v>0</v>
      </c>
      <c r="M132" s="44">
        <v>0</v>
      </c>
      <c r="N132" s="44">
        <f>I132-K132-M132</f>
        <v>33580</v>
      </c>
      <c r="O132" s="57">
        <f t="shared" si="40"/>
        <v>0</v>
      </c>
      <c r="P132" s="57">
        <f t="shared" si="41"/>
        <v>0</v>
      </c>
      <c r="Q132" s="57">
        <f t="shared" si="42"/>
        <v>0</v>
      </c>
      <c r="R132" s="57">
        <f t="shared" si="43"/>
        <v>99.498077808402641</v>
      </c>
      <c r="S132" s="44">
        <v>0</v>
      </c>
      <c r="T132" s="45">
        <v>14940</v>
      </c>
    </row>
    <row r="133" spans="1:20" ht="19.5" customHeight="1">
      <c r="A133" s="36"/>
      <c r="B133" s="53"/>
      <c r="C133" s="53"/>
      <c r="D133" s="72" t="s">
        <v>57</v>
      </c>
      <c r="E133" s="44"/>
      <c r="F133" s="44"/>
      <c r="G133" s="44"/>
      <c r="H133" s="44">
        <v>0</v>
      </c>
      <c r="I133" s="44">
        <v>7882220</v>
      </c>
      <c r="J133" s="44">
        <v>0</v>
      </c>
      <c r="K133" s="44">
        <v>7882220</v>
      </c>
      <c r="L133" s="44">
        <v>0</v>
      </c>
      <c r="M133" s="44">
        <v>0</v>
      </c>
      <c r="N133" s="44">
        <f>I133-K133-M133</f>
        <v>0</v>
      </c>
      <c r="O133" s="57">
        <f t="shared" si="40"/>
        <v>0</v>
      </c>
      <c r="P133" s="57">
        <f t="shared" si="41"/>
        <v>0</v>
      </c>
      <c r="Q133" s="57">
        <f t="shared" si="42"/>
        <v>0</v>
      </c>
      <c r="R133" s="57">
        <f t="shared" si="43"/>
        <v>100</v>
      </c>
      <c r="S133" s="44">
        <v>0</v>
      </c>
      <c r="T133" s="45">
        <v>221740</v>
      </c>
    </row>
    <row r="134" spans="1:20" ht="19.5" customHeight="1">
      <c r="A134" s="36"/>
      <c r="B134" s="53"/>
      <c r="C134" s="61"/>
      <c r="D134" s="72" t="s">
        <v>58</v>
      </c>
      <c r="E134" s="44"/>
      <c r="F134" s="44"/>
      <c r="G134" s="44"/>
      <c r="H134" s="44">
        <v>0</v>
      </c>
      <c r="I134" s="44">
        <v>1526650</v>
      </c>
      <c r="J134" s="44">
        <v>0</v>
      </c>
      <c r="K134" s="44">
        <v>1526650</v>
      </c>
      <c r="L134" s="44">
        <v>0</v>
      </c>
      <c r="M134" s="44">
        <v>0</v>
      </c>
      <c r="N134" s="44">
        <f>I134-K134-M134</f>
        <v>0</v>
      </c>
      <c r="O134" s="57">
        <f t="shared" si="40"/>
        <v>0</v>
      </c>
      <c r="P134" s="57">
        <f t="shared" si="41"/>
        <v>0</v>
      </c>
      <c r="Q134" s="57">
        <f t="shared" si="42"/>
        <v>0</v>
      </c>
      <c r="R134" s="57">
        <f t="shared" si="43"/>
        <v>100</v>
      </c>
      <c r="S134" s="44">
        <v>0</v>
      </c>
      <c r="T134" s="45">
        <v>485110</v>
      </c>
    </row>
    <row r="135" spans="1:20" ht="19.5" customHeight="1">
      <c r="A135" s="36"/>
      <c r="B135" s="61"/>
      <c r="C135" s="59" t="s">
        <v>110</v>
      </c>
      <c r="D135" s="60"/>
      <c r="E135" s="44"/>
      <c r="F135" s="44"/>
      <c r="G135" s="44"/>
      <c r="H135" s="44">
        <v>178800</v>
      </c>
      <c r="I135" s="44">
        <v>38520640</v>
      </c>
      <c r="J135" s="44">
        <v>0</v>
      </c>
      <c r="K135" s="44">
        <v>5313320</v>
      </c>
      <c r="L135" s="44">
        <v>0</v>
      </c>
      <c r="M135" s="44">
        <v>0</v>
      </c>
      <c r="N135" s="44">
        <f>I135-K135-M135</f>
        <v>33207320</v>
      </c>
      <c r="O135" s="57">
        <f t="shared" si="40"/>
        <v>0</v>
      </c>
      <c r="P135" s="57">
        <f t="shared" si="41"/>
        <v>0</v>
      </c>
      <c r="Q135" s="57">
        <f t="shared" si="42"/>
        <v>0</v>
      </c>
      <c r="R135" s="57">
        <f t="shared" si="43"/>
        <v>13.793436453807621</v>
      </c>
      <c r="S135" s="44">
        <v>0</v>
      </c>
      <c r="T135" s="45">
        <v>61240</v>
      </c>
    </row>
    <row r="136" spans="1:20" ht="19.5" customHeight="1">
      <c r="A136" s="36"/>
      <c r="B136" s="64" t="s">
        <v>75</v>
      </c>
      <c r="C136" s="59" t="s">
        <v>24</v>
      </c>
      <c r="D136" s="60"/>
      <c r="E136" s="65">
        <f t="shared" ref="E136:N136" si="53">SUM(E137:E141)</f>
        <v>1363000000</v>
      </c>
      <c r="F136" s="65">
        <f t="shared" si="53"/>
        <v>1363000000</v>
      </c>
      <c r="G136" s="65">
        <f t="shared" si="53"/>
        <v>1022247000</v>
      </c>
      <c r="H136" s="65">
        <f t="shared" si="53"/>
        <v>4283060</v>
      </c>
      <c r="I136" s="65">
        <f t="shared" si="53"/>
        <v>5836570240</v>
      </c>
      <c r="J136" s="65">
        <f t="shared" si="53"/>
        <v>138476690</v>
      </c>
      <c r="K136" s="65">
        <f t="shared" si="53"/>
        <v>1336694440</v>
      </c>
      <c r="L136" s="65">
        <f t="shared" si="53"/>
        <v>7890280</v>
      </c>
      <c r="M136" s="65">
        <f t="shared" si="53"/>
        <v>210371280</v>
      </c>
      <c r="N136" s="65">
        <f t="shared" si="53"/>
        <v>4289504520</v>
      </c>
      <c r="O136" s="57">
        <f t="shared" si="40"/>
        <v>98.070024944974321</v>
      </c>
      <c r="P136" s="57">
        <f t="shared" si="41"/>
        <v>98.070024944974321</v>
      </c>
      <c r="Q136" s="57">
        <f t="shared" si="42"/>
        <v>130.76041700293567</v>
      </c>
      <c r="R136" s="57">
        <f t="shared" si="43"/>
        <v>22.902053518334768</v>
      </c>
      <c r="S136" s="65">
        <f>SUM(S137:S141)</f>
        <v>20309270</v>
      </c>
      <c r="T136" s="66">
        <f>SUM(T137:T141)</f>
        <v>646744310</v>
      </c>
    </row>
    <row r="137" spans="1:20" ht="19.5" customHeight="1">
      <c r="A137" s="36"/>
      <c r="B137" s="53"/>
      <c r="C137" s="59" t="s">
        <v>76</v>
      </c>
      <c r="D137" s="60"/>
      <c r="E137" s="44">
        <v>1363000000</v>
      </c>
      <c r="F137" s="44">
        <v>1363000000</v>
      </c>
      <c r="G137" s="44">
        <v>1022247000</v>
      </c>
      <c r="H137" s="44">
        <v>5908010</v>
      </c>
      <c r="I137" s="44">
        <v>1051252650</v>
      </c>
      <c r="J137" s="44">
        <v>10946100</v>
      </c>
      <c r="K137" s="44">
        <v>141661020</v>
      </c>
      <c r="L137" s="44">
        <v>1576190</v>
      </c>
      <c r="M137" s="44">
        <v>101747860</v>
      </c>
      <c r="N137" s="44">
        <f>I137-K137-M137</f>
        <v>807843770</v>
      </c>
      <c r="O137" s="98">
        <f t="shared" si="40"/>
        <v>10.393325018341892</v>
      </c>
      <c r="P137" s="98">
        <f t="shared" si="41"/>
        <v>10.393325018341892</v>
      </c>
      <c r="Q137" s="98">
        <f t="shared" si="42"/>
        <v>13.857807359669433</v>
      </c>
      <c r="R137" s="98">
        <f t="shared" si="43"/>
        <v>13.475449503028599</v>
      </c>
      <c r="S137" s="44">
        <v>199330</v>
      </c>
      <c r="T137" s="45">
        <v>121803960</v>
      </c>
    </row>
    <row r="138" spans="1:20" ht="19.5" customHeight="1">
      <c r="A138" s="36"/>
      <c r="B138" s="53"/>
      <c r="C138" s="59" t="s">
        <v>77</v>
      </c>
      <c r="D138" s="60"/>
      <c r="E138" s="44"/>
      <c r="F138" s="44"/>
      <c r="G138" s="44"/>
      <c r="H138" s="44">
        <v>-16849500</v>
      </c>
      <c r="I138" s="44">
        <v>1832365640</v>
      </c>
      <c r="J138" s="44">
        <v>54881300</v>
      </c>
      <c r="K138" s="44">
        <v>709786690</v>
      </c>
      <c r="L138" s="44">
        <v>5839090</v>
      </c>
      <c r="M138" s="44">
        <v>5873520</v>
      </c>
      <c r="N138" s="44">
        <f>I138-K138-M138</f>
        <v>1116705430</v>
      </c>
      <c r="O138" s="98">
        <f t="shared" si="40"/>
        <v>0</v>
      </c>
      <c r="P138" s="98">
        <f t="shared" si="41"/>
        <v>0</v>
      </c>
      <c r="Q138" s="98">
        <f t="shared" si="42"/>
        <v>0</v>
      </c>
      <c r="R138" s="98">
        <f t="shared" si="43"/>
        <v>38.736083809124473</v>
      </c>
      <c r="S138" s="44">
        <v>17314760</v>
      </c>
      <c r="T138" s="45">
        <v>115241610</v>
      </c>
    </row>
    <row r="139" spans="1:20" ht="19.5" customHeight="1">
      <c r="A139" s="36"/>
      <c r="B139" s="53"/>
      <c r="C139" s="59" t="s">
        <v>78</v>
      </c>
      <c r="D139" s="60"/>
      <c r="E139" s="44"/>
      <c r="F139" s="44"/>
      <c r="G139" s="44"/>
      <c r="H139" s="44">
        <v>15224550</v>
      </c>
      <c r="I139" s="44">
        <v>2952917980</v>
      </c>
      <c r="J139" s="44">
        <v>72649290</v>
      </c>
      <c r="K139" s="44">
        <v>485232950</v>
      </c>
      <c r="L139" s="44">
        <v>475000</v>
      </c>
      <c r="M139" s="44">
        <v>102749900</v>
      </c>
      <c r="N139" s="44">
        <f>I139-K139-M139</f>
        <v>2364935130</v>
      </c>
      <c r="O139" s="98">
        <f t="shared" si="40"/>
        <v>0</v>
      </c>
      <c r="P139" s="98">
        <f t="shared" si="41"/>
        <v>0</v>
      </c>
      <c r="Q139" s="98">
        <f t="shared" si="42"/>
        <v>0</v>
      </c>
      <c r="R139" s="98">
        <f t="shared" si="43"/>
        <v>16.432320615962386</v>
      </c>
      <c r="S139" s="44">
        <v>2795180</v>
      </c>
      <c r="T139" s="45">
        <v>409698740</v>
      </c>
    </row>
    <row r="140" spans="1:20" ht="19.5" customHeight="1">
      <c r="A140" s="36"/>
      <c r="B140" s="53"/>
      <c r="C140" s="59" t="s">
        <v>79</v>
      </c>
      <c r="D140" s="60"/>
      <c r="E140" s="44"/>
      <c r="F140" s="44"/>
      <c r="G140" s="44"/>
      <c r="H140" s="44">
        <v>0</v>
      </c>
      <c r="I140" s="44">
        <v>33970</v>
      </c>
      <c r="J140" s="44">
        <v>0</v>
      </c>
      <c r="K140" s="44">
        <v>13780</v>
      </c>
      <c r="L140" s="44">
        <v>0</v>
      </c>
      <c r="M140" s="44">
        <v>0</v>
      </c>
      <c r="N140" s="44">
        <f>I140-K140-M140</f>
        <v>20190</v>
      </c>
      <c r="O140" s="98">
        <f t="shared" si="40"/>
        <v>0</v>
      </c>
      <c r="P140" s="98">
        <f t="shared" si="41"/>
        <v>0</v>
      </c>
      <c r="Q140" s="98">
        <f t="shared" si="42"/>
        <v>0</v>
      </c>
      <c r="R140" s="98">
        <f t="shared" si="43"/>
        <v>40.565204592287316</v>
      </c>
      <c r="S140" s="44">
        <v>0</v>
      </c>
      <c r="T140" s="45">
        <v>0</v>
      </c>
    </row>
    <row r="141" spans="1:20" ht="19.5" customHeight="1">
      <c r="A141" s="36"/>
      <c r="B141" s="61"/>
      <c r="C141" s="59" t="s">
        <v>80</v>
      </c>
      <c r="D141" s="60"/>
      <c r="E141" s="44"/>
      <c r="F141" s="44"/>
      <c r="G141" s="44"/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44">
        <v>0</v>
      </c>
      <c r="N141" s="44">
        <f>I141-K141-M141</f>
        <v>0</v>
      </c>
      <c r="O141" s="98">
        <f t="shared" si="40"/>
        <v>0</v>
      </c>
      <c r="P141" s="98">
        <f t="shared" si="41"/>
        <v>0</v>
      </c>
      <c r="Q141" s="98">
        <f t="shared" si="42"/>
        <v>0</v>
      </c>
      <c r="R141" s="98">
        <f t="shared" si="43"/>
        <v>0</v>
      </c>
      <c r="S141" s="44">
        <v>0</v>
      </c>
      <c r="T141" s="45">
        <v>0</v>
      </c>
    </row>
    <row r="142" spans="1:20" ht="19.5" customHeight="1">
      <c r="A142" s="36"/>
      <c r="B142" s="64" t="s">
        <v>87</v>
      </c>
      <c r="C142" s="59" t="s">
        <v>24</v>
      </c>
      <c r="D142" s="60"/>
      <c r="E142" s="65">
        <f t="shared" ref="E142:N142" si="54">SUM(E143:E147)</f>
        <v>0</v>
      </c>
      <c r="F142" s="65">
        <f t="shared" si="54"/>
        <v>0</v>
      </c>
      <c r="G142" s="65">
        <f t="shared" si="54"/>
        <v>0</v>
      </c>
      <c r="H142" s="65">
        <f t="shared" si="54"/>
        <v>3197950</v>
      </c>
      <c r="I142" s="65">
        <f t="shared" si="54"/>
        <v>527540850</v>
      </c>
      <c r="J142" s="65">
        <f t="shared" si="54"/>
        <v>1385230</v>
      </c>
      <c r="K142" s="65">
        <f t="shared" si="54"/>
        <v>514734170</v>
      </c>
      <c r="L142" s="65">
        <f t="shared" si="54"/>
        <v>0</v>
      </c>
      <c r="M142" s="65">
        <f t="shared" si="54"/>
        <v>0</v>
      </c>
      <c r="N142" s="65">
        <f t="shared" si="54"/>
        <v>12806680</v>
      </c>
      <c r="O142" s="57">
        <f t="shared" si="40"/>
        <v>0</v>
      </c>
      <c r="P142" s="57">
        <f t="shared" si="41"/>
        <v>0</v>
      </c>
      <c r="Q142" s="57">
        <f t="shared" si="42"/>
        <v>0</v>
      </c>
      <c r="R142" s="57">
        <f t="shared" si="43"/>
        <v>97.57238136155712</v>
      </c>
      <c r="S142" s="65">
        <f>SUM(S143:S147)</f>
        <v>0</v>
      </c>
      <c r="T142" s="66">
        <f>SUM(T143:T147)</f>
        <v>3314410</v>
      </c>
    </row>
    <row r="143" spans="1:20" ht="19.5" customHeight="1">
      <c r="A143" s="36"/>
      <c r="B143" s="53"/>
      <c r="C143" s="59" t="s">
        <v>88</v>
      </c>
      <c r="D143" s="60"/>
      <c r="E143" s="44"/>
      <c r="F143" s="44"/>
      <c r="G143" s="44"/>
      <c r="H143" s="44">
        <v>3197950</v>
      </c>
      <c r="I143" s="44">
        <v>528563980</v>
      </c>
      <c r="J143" s="44">
        <v>1385050</v>
      </c>
      <c r="K143" s="44">
        <v>515757300</v>
      </c>
      <c r="L143" s="44">
        <v>0</v>
      </c>
      <c r="M143" s="44">
        <v>0</v>
      </c>
      <c r="N143" s="44">
        <f t="shared" ref="N143:N152" si="55">I143-K143-M143</f>
        <v>12806680</v>
      </c>
      <c r="O143" s="57">
        <f t="shared" si="40"/>
        <v>0</v>
      </c>
      <c r="P143" s="57">
        <f t="shared" si="41"/>
        <v>0</v>
      </c>
      <c r="Q143" s="57">
        <f t="shared" si="42"/>
        <v>0</v>
      </c>
      <c r="R143" s="57">
        <f t="shared" si="43"/>
        <v>97.577080451074252</v>
      </c>
      <c r="S143" s="44">
        <v>0</v>
      </c>
      <c r="T143" s="45">
        <v>1840840</v>
      </c>
    </row>
    <row r="144" spans="1:20" ht="19.5" customHeight="1">
      <c r="A144" s="36"/>
      <c r="B144" s="53"/>
      <c r="C144" s="59" t="s">
        <v>89</v>
      </c>
      <c r="D144" s="60"/>
      <c r="E144" s="44"/>
      <c r="F144" s="44"/>
      <c r="G144" s="44"/>
      <c r="H144" s="44">
        <v>0</v>
      </c>
      <c r="I144" s="44">
        <v>124890</v>
      </c>
      <c r="J144" s="44">
        <v>180</v>
      </c>
      <c r="K144" s="44">
        <v>124890</v>
      </c>
      <c r="L144" s="44">
        <v>0</v>
      </c>
      <c r="M144" s="44">
        <v>0</v>
      </c>
      <c r="N144" s="44">
        <f t="shared" si="55"/>
        <v>0</v>
      </c>
      <c r="O144" s="57">
        <f t="shared" si="40"/>
        <v>0</v>
      </c>
      <c r="P144" s="57">
        <f t="shared" si="41"/>
        <v>0</v>
      </c>
      <c r="Q144" s="57">
        <f t="shared" si="42"/>
        <v>0</v>
      </c>
      <c r="R144" s="57">
        <f t="shared" si="43"/>
        <v>100</v>
      </c>
      <c r="S144" s="44">
        <v>0</v>
      </c>
      <c r="T144" s="45">
        <v>0</v>
      </c>
    </row>
    <row r="145" spans="1:20" ht="19.5" customHeight="1">
      <c r="A145" s="36"/>
      <c r="B145" s="53"/>
      <c r="C145" s="59" t="s">
        <v>90</v>
      </c>
      <c r="D145" s="60"/>
      <c r="E145" s="44"/>
      <c r="F145" s="44"/>
      <c r="G145" s="44"/>
      <c r="H145" s="44">
        <v>0</v>
      </c>
      <c r="I145" s="44">
        <v>325550</v>
      </c>
      <c r="J145" s="44">
        <v>0</v>
      </c>
      <c r="K145" s="44">
        <v>325550</v>
      </c>
      <c r="L145" s="44">
        <v>0</v>
      </c>
      <c r="M145" s="44">
        <v>0</v>
      </c>
      <c r="N145" s="44">
        <f t="shared" si="55"/>
        <v>0</v>
      </c>
      <c r="O145" s="57">
        <f t="shared" si="40"/>
        <v>0</v>
      </c>
      <c r="P145" s="57">
        <f t="shared" si="41"/>
        <v>0</v>
      </c>
      <c r="Q145" s="57">
        <f t="shared" si="42"/>
        <v>0</v>
      </c>
      <c r="R145" s="57">
        <f t="shared" si="43"/>
        <v>100</v>
      </c>
      <c r="S145" s="44">
        <v>0</v>
      </c>
      <c r="T145" s="45">
        <v>0</v>
      </c>
    </row>
    <row r="146" spans="1:20" ht="19.5" customHeight="1">
      <c r="A146" s="36"/>
      <c r="B146" s="53"/>
      <c r="C146" s="59" t="s">
        <v>91</v>
      </c>
      <c r="D146" s="60"/>
      <c r="E146" s="44"/>
      <c r="F146" s="44"/>
      <c r="G146" s="44"/>
      <c r="H146" s="44">
        <v>0</v>
      </c>
      <c r="I146" s="44">
        <v>0</v>
      </c>
      <c r="J146" s="44">
        <v>0</v>
      </c>
      <c r="K146" s="44">
        <v>0</v>
      </c>
      <c r="L146" s="44">
        <v>0</v>
      </c>
      <c r="M146" s="44">
        <v>0</v>
      </c>
      <c r="N146" s="44">
        <f t="shared" si="55"/>
        <v>0</v>
      </c>
      <c r="O146" s="57">
        <f t="shared" si="40"/>
        <v>0</v>
      </c>
      <c r="P146" s="57">
        <f t="shared" si="41"/>
        <v>0</v>
      </c>
      <c r="Q146" s="57">
        <f t="shared" si="42"/>
        <v>0</v>
      </c>
      <c r="R146" s="57">
        <f t="shared" si="43"/>
        <v>0</v>
      </c>
      <c r="S146" s="44">
        <v>0</v>
      </c>
      <c r="T146" s="45">
        <v>0</v>
      </c>
    </row>
    <row r="147" spans="1:20" ht="19.5" customHeight="1">
      <c r="A147" s="36"/>
      <c r="B147" s="61"/>
      <c r="C147" s="59" t="s">
        <v>92</v>
      </c>
      <c r="D147" s="60"/>
      <c r="E147" s="44"/>
      <c r="F147" s="44"/>
      <c r="G147" s="44"/>
      <c r="H147" s="44">
        <v>0</v>
      </c>
      <c r="I147" s="44">
        <v>-1473570</v>
      </c>
      <c r="J147" s="44">
        <v>0</v>
      </c>
      <c r="K147" s="44">
        <v>-1473570</v>
      </c>
      <c r="L147" s="44">
        <v>0</v>
      </c>
      <c r="M147" s="44">
        <v>0</v>
      </c>
      <c r="N147" s="44">
        <f t="shared" si="55"/>
        <v>0</v>
      </c>
      <c r="O147" s="57">
        <f t="shared" si="40"/>
        <v>0</v>
      </c>
      <c r="P147" s="57">
        <f t="shared" si="41"/>
        <v>0</v>
      </c>
      <c r="Q147" s="57">
        <f t="shared" si="42"/>
        <v>0</v>
      </c>
      <c r="R147" s="57">
        <f t="shared" si="43"/>
        <v>100</v>
      </c>
      <c r="S147" s="44">
        <v>0</v>
      </c>
      <c r="T147" s="45">
        <v>1473570</v>
      </c>
    </row>
    <row r="148" spans="1:20" ht="19.5" customHeight="1">
      <c r="A148" s="36"/>
      <c r="B148" s="59" t="s">
        <v>49</v>
      </c>
      <c r="C148" s="70"/>
      <c r="D148" s="60"/>
      <c r="E148" s="44"/>
      <c r="F148" s="44"/>
      <c r="G148" s="44"/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f t="shared" si="55"/>
        <v>0</v>
      </c>
      <c r="O148" s="57">
        <f t="shared" si="40"/>
        <v>0</v>
      </c>
      <c r="P148" s="57">
        <f t="shared" si="41"/>
        <v>0</v>
      </c>
      <c r="Q148" s="57">
        <f t="shared" si="42"/>
        <v>0</v>
      </c>
      <c r="R148" s="57">
        <f t="shared" si="43"/>
        <v>0</v>
      </c>
      <c r="S148" s="44">
        <v>0</v>
      </c>
      <c r="T148" s="45">
        <v>0</v>
      </c>
    </row>
    <row r="149" spans="1:20" ht="19.5" customHeight="1">
      <c r="A149" s="36"/>
      <c r="B149" s="59" t="s">
        <v>43</v>
      </c>
      <c r="C149" s="70"/>
      <c r="D149" s="60"/>
      <c r="E149" s="44"/>
      <c r="F149" s="44"/>
      <c r="G149" s="44"/>
      <c r="H149" s="44">
        <v>0</v>
      </c>
      <c r="I149" s="44">
        <v>0</v>
      </c>
      <c r="J149" s="44">
        <v>0</v>
      </c>
      <c r="K149" s="44">
        <v>0</v>
      </c>
      <c r="L149" s="44">
        <v>0</v>
      </c>
      <c r="M149" s="44">
        <v>0</v>
      </c>
      <c r="N149" s="44">
        <f t="shared" si="55"/>
        <v>0</v>
      </c>
      <c r="O149" s="57">
        <f t="shared" si="40"/>
        <v>0</v>
      </c>
      <c r="P149" s="57">
        <f t="shared" si="41"/>
        <v>0</v>
      </c>
      <c r="Q149" s="57">
        <f t="shared" si="42"/>
        <v>0</v>
      </c>
      <c r="R149" s="57">
        <f t="shared" si="43"/>
        <v>0</v>
      </c>
      <c r="S149" s="44">
        <v>0</v>
      </c>
      <c r="T149" s="45">
        <v>0</v>
      </c>
    </row>
    <row r="150" spans="1:20" ht="19.5" customHeight="1">
      <c r="A150" s="36"/>
      <c r="B150" s="59" t="s">
        <v>51</v>
      </c>
      <c r="C150" s="70"/>
      <c r="D150" s="60"/>
      <c r="E150" s="44"/>
      <c r="F150" s="44"/>
      <c r="G150" s="44"/>
      <c r="H150" s="44">
        <v>34920</v>
      </c>
      <c r="I150" s="44">
        <v>9907190</v>
      </c>
      <c r="J150" s="44">
        <v>95090</v>
      </c>
      <c r="K150" s="44">
        <v>4168360</v>
      </c>
      <c r="L150" s="44">
        <v>0</v>
      </c>
      <c r="M150" s="44">
        <v>0</v>
      </c>
      <c r="N150" s="44">
        <f t="shared" si="55"/>
        <v>5738830</v>
      </c>
      <c r="O150" s="57">
        <f t="shared" si="40"/>
        <v>0</v>
      </c>
      <c r="P150" s="57">
        <f t="shared" si="41"/>
        <v>0</v>
      </c>
      <c r="Q150" s="57">
        <f t="shared" si="42"/>
        <v>0</v>
      </c>
      <c r="R150" s="57">
        <f t="shared" si="43"/>
        <v>42.074089625817209</v>
      </c>
      <c r="S150" s="44">
        <v>0</v>
      </c>
      <c r="T150" s="45">
        <v>6740</v>
      </c>
    </row>
    <row r="151" spans="1:20" ht="19.5" customHeight="1">
      <c r="A151" s="36"/>
      <c r="B151" s="59" t="s">
        <v>48</v>
      </c>
      <c r="C151" s="70"/>
      <c r="D151" s="60"/>
      <c r="E151" s="44"/>
      <c r="F151" s="44"/>
      <c r="G151" s="44"/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f t="shared" si="55"/>
        <v>0</v>
      </c>
      <c r="O151" s="57">
        <f t="shared" si="40"/>
        <v>0</v>
      </c>
      <c r="P151" s="57">
        <f t="shared" si="41"/>
        <v>0</v>
      </c>
      <c r="Q151" s="57">
        <f t="shared" si="42"/>
        <v>0</v>
      </c>
      <c r="R151" s="57">
        <f t="shared" si="43"/>
        <v>0</v>
      </c>
      <c r="S151" s="44">
        <v>0</v>
      </c>
      <c r="T151" s="45">
        <v>0</v>
      </c>
    </row>
    <row r="152" spans="1:20" ht="19.5" customHeight="1">
      <c r="A152" s="36"/>
      <c r="B152" s="59" t="s">
        <v>46</v>
      </c>
      <c r="C152" s="70"/>
      <c r="D152" s="60"/>
      <c r="E152" s="44"/>
      <c r="F152" s="44"/>
      <c r="G152" s="44"/>
      <c r="H152" s="44">
        <v>1635560</v>
      </c>
      <c r="I152" s="44">
        <v>507466390</v>
      </c>
      <c r="J152" s="44">
        <v>4927170</v>
      </c>
      <c r="K152" s="44">
        <v>-8913570</v>
      </c>
      <c r="L152" s="44">
        <v>6011820</v>
      </c>
      <c r="M152" s="44">
        <v>75371190</v>
      </c>
      <c r="N152" s="44">
        <f t="shared" si="55"/>
        <v>441008770</v>
      </c>
      <c r="O152" s="57">
        <f t="shared" si="40"/>
        <v>0</v>
      </c>
      <c r="P152" s="57">
        <f t="shared" si="41"/>
        <v>0</v>
      </c>
      <c r="Q152" s="57">
        <f t="shared" si="42"/>
        <v>0</v>
      </c>
      <c r="R152" s="57">
        <f t="shared" si="43"/>
        <v>-1.7564847989243189</v>
      </c>
      <c r="S152" s="44">
        <v>46690</v>
      </c>
      <c r="T152" s="45">
        <v>98488260</v>
      </c>
    </row>
    <row r="153" spans="1:20" ht="19.5" customHeight="1">
      <c r="A153" s="36"/>
      <c r="B153" s="67" t="s">
        <v>67</v>
      </c>
      <c r="C153" s="59" t="s">
        <v>24</v>
      </c>
      <c r="D153" s="60"/>
      <c r="E153" s="65">
        <f t="shared" ref="E153:N153" si="56">SUM(E154,E159)</f>
        <v>0</v>
      </c>
      <c r="F153" s="65">
        <f t="shared" si="56"/>
        <v>0</v>
      </c>
      <c r="G153" s="65">
        <f t="shared" si="56"/>
        <v>0</v>
      </c>
      <c r="H153" s="65">
        <f t="shared" si="56"/>
        <v>-15175230</v>
      </c>
      <c r="I153" s="65">
        <f t="shared" si="56"/>
        <v>-540003820</v>
      </c>
      <c r="J153" s="65">
        <f t="shared" si="56"/>
        <v>-15591370</v>
      </c>
      <c r="K153" s="65">
        <f t="shared" si="56"/>
        <v>-809163710</v>
      </c>
      <c r="L153" s="65">
        <f t="shared" si="56"/>
        <v>0</v>
      </c>
      <c r="M153" s="65">
        <f t="shared" si="56"/>
        <v>0</v>
      </c>
      <c r="N153" s="65">
        <f t="shared" si="56"/>
        <v>269159890</v>
      </c>
      <c r="O153" s="57">
        <f t="shared" si="40"/>
        <v>0</v>
      </c>
      <c r="P153" s="57">
        <f t="shared" si="41"/>
        <v>0</v>
      </c>
      <c r="Q153" s="57">
        <f t="shared" si="42"/>
        <v>0</v>
      </c>
      <c r="R153" s="57">
        <f t="shared" si="43"/>
        <v>149.84407147342031</v>
      </c>
      <c r="S153" s="65">
        <f>SUM(S154,S159)</f>
        <v>15591370</v>
      </c>
      <c r="T153" s="66">
        <f>SUM(T154,T159)</f>
        <v>864454070</v>
      </c>
    </row>
    <row r="154" spans="1:20" ht="19.5" customHeight="1">
      <c r="A154" s="36"/>
      <c r="B154" s="68"/>
      <c r="C154" s="71" t="s">
        <v>68</v>
      </c>
      <c r="D154" s="99" t="s">
        <v>55</v>
      </c>
      <c r="E154" s="73">
        <f t="shared" ref="E154:N154" si="57">SUM(E155:E158)</f>
        <v>0</v>
      </c>
      <c r="F154" s="73">
        <f t="shared" si="57"/>
        <v>0</v>
      </c>
      <c r="G154" s="73">
        <f t="shared" si="57"/>
        <v>0</v>
      </c>
      <c r="H154" s="73">
        <f t="shared" si="57"/>
        <v>-15175230</v>
      </c>
      <c r="I154" s="73">
        <f t="shared" si="57"/>
        <v>-540003820</v>
      </c>
      <c r="J154" s="73">
        <f t="shared" si="57"/>
        <v>-15591370</v>
      </c>
      <c r="K154" s="73">
        <f t="shared" si="57"/>
        <v>-809163710</v>
      </c>
      <c r="L154" s="73">
        <f t="shared" si="57"/>
        <v>0</v>
      </c>
      <c r="M154" s="73">
        <f t="shared" si="57"/>
        <v>0</v>
      </c>
      <c r="N154" s="73">
        <f t="shared" si="57"/>
        <v>269159890</v>
      </c>
      <c r="O154" s="74">
        <f t="shared" si="40"/>
        <v>0</v>
      </c>
      <c r="P154" s="74">
        <f t="shared" si="41"/>
        <v>0</v>
      </c>
      <c r="Q154" s="74">
        <f t="shared" si="42"/>
        <v>0</v>
      </c>
      <c r="R154" s="74">
        <f t="shared" si="43"/>
        <v>149.84407147342031</v>
      </c>
      <c r="S154" s="73">
        <f>SUM(S155:S158)</f>
        <v>15591370</v>
      </c>
      <c r="T154" s="75">
        <f>SUM(T155:T158)</f>
        <v>864454070</v>
      </c>
    </row>
    <row r="155" spans="1:20" ht="19.5" customHeight="1">
      <c r="A155" s="36"/>
      <c r="B155" s="68"/>
      <c r="C155" s="53"/>
      <c r="D155" s="99" t="s">
        <v>70</v>
      </c>
      <c r="E155" s="44"/>
      <c r="F155" s="44"/>
      <c r="G155" s="44"/>
      <c r="H155" s="44">
        <v>-2845110</v>
      </c>
      <c r="I155" s="44">
        <v>90180260</v>
      </c>
      <c r="J155" s="44">
        <v>-2845110</v>
      </c>
      <c r="K155" s="44">
        <v>-1513100</v>
      </c>
      <c r="L155" s="44">
        <v>0</v>
      </c>
      <c r="M155" s="44">
        <v>0</v>
      </c>
      <c r="N155" s="44">
        <f>I155-K155-M155</f>
        <v>91693360</v>
      </c>
      <c r="O155" s="98">
        <f t="shared" si="40"/>
        <v>0</v>
      </c>
      <c r="P155" s="98">
        <f t="shared" si="41"/>
        <v>0</v>
      </c>
      <c r="Q155" s="98">
        <f t="shared" si="42"/>
        <v>0</v>
      </c>
      <c r="R155" s="98">
        <f t="shared" si="43"/>
        <v>-1.6778616517628138</v>
      </c>
      <c r="S155" s="44">
        <v>2845110</v>
      </c>
      <c r="T155" s="45">
        <v>31835310</v>
      </c>
    </row>
    <row r="156" spans="1:20" ht="19.5" customHeight="1">
      <c r="A156" s="36"/>
      <c r="B156" s="68"/>
      <c r="C156" s="53"/>
      <c r="D156" s="99" t="s">
        <v>71</v>
      </c>
      <c r="E156" s="44"/>
      <c r="F156" s="44"/>
      <c r="G156" s="44"/>
      <c r="H156" s="44">
        <v>-4055090</v>
      </c>
      <c r="I156" s="44">
        <v>46023320</v>
      </c>
      <c r="J156" s="44">
        <v>-4055090</v>
      </c>
      <c r="K156" s="44">
        <v>-117867330</v>
      </c>
      <c r="L156" s="44">
        <v>0</v>
      </c>
      <c r="M156" s="44">
        <v>0</v>
      </c>
      <c r="N156" s="44">
        <f>I156-K156-M156</f>
        <v>163890650</v>
      </c>
      <c r="O156" s="98">
        <f t="shared" si="40"/>
        <v>0</v>
      </c>
      <c r="P156" s="98">
        <f t="shared" si="41"/>
        <v>0</v>
      </c>
      <c r="Q156" s="98">
        <f t="shared" si="42"/>
        <v>0</v>
      </c>
      <c r="R156" s="98">
        <f t="shared" si="43"/>
        <v>-256.1034927510662</v>
      </c>
      <c r="S156" s="44">
        <v>4055090</v>
      </c>
      <c r="T156" s="45">
        <v>126387600</v>
      </c>
    </row>
    <row r="157" spans="1:20" ht="19.5" customHeight="1">
      <c r="A157" s="36"/>
      <c r="B157" s="68"/>
      <c r="C157" s="53"/>
      <c r="D157" s="99" t="s">
        <v>72</v>
      </c>
      <c r="E157" s="44"/>
      <c r="F157" s="44"/>
      <c r="G157" s="44"/>
      <c r="H157" s="44">
        <v>-7973910</v>
      </c>
      <c r="I157" s="44">
        <v>-356276720</v>
      </c>
      <c r="J157" s="44">
        <v>-8390050</v>
      </c>
      <c r="K157" s="44">
        <v>-370033200</v>
      </c>
      <c r="L157" s="44">
        <v>0</v>
      </c>
      <c r="M157" s="44">
        <v>0</v>
      </c>
      <c r="N157" s="44">
        <f>I157-K157-M157</f>
        <v>13756480</v>
      </c>
      <c r="O157" s="98">
        <f t="shared" si="40"/>
        <v>0</v>
      </c>
      <c r="P157" s="98">
        <f t="shared" si="41"/>
        <v>0</v>
      </c>
      <c r="Q157" s="98">
        <f t="shared" si="42"/>
        <v>0</v>
      </c>
      <c r="R157" s="98">
        <f t="shared" si="43"/>
        <v>103.86117846824231</v>
      </c>
      <c r="S157" s="44">
        <v>8390050</v>
      </c>
      <c r="T157" s="45">
        <v>378352160</v>
      </c>
    </row>
    <row r="158" spans="1:20" ht="19.5" customHeight="1">
      <c r="A158" s="36"/>
      <c r="B158" s="68"/>
      <c r="C158" s="61"/>
      <c r="D158" s="99" t="s">
        <v>66</v>
      </c>
      <c r="E158" s="44"/>
      <c r="F158" s="44"/>
      <c r="G158" s="44"/>
      <c r="H158" s="44">
        <v>-301120</v>
      </c>
      <c r="I158" s="44">
        <v>-319930680</v>
      </c>
      <c r="J158" s="44">
        <v>-301120</v>
      </c>
      <c r="K158" s="44">
        <v>-319750080</v>
      </c>
      <c r="L158" s="44">
        <v>0</v>
      </c>
      <c r="M158" s="44">
        <v>0</v>
      </c>
      <c r="N158" s="44">
        <f>I158-K158-M158</f>
        <v>-180600</v>
      </c>
      <c r="O158" s="98">
        <f t="shared" si="40"/>
        <v>0</v>
      </c>
      <c r="P158" s="98">
        <f t="shared" si="41"/>
        <v>0</v>
      </c>
      <c r="Q158" s="98">
        <f t="shared" si="42"/>
        <v>0</v>
      </c>
      <c r="R158" s="98">
        <f t="shared" si="43"/>
        <v>99.943550271577593</v>
      </c>
      <c r="S158" s="44">
        <v>301120</v>
      </c>
      <c r="T158" s="45">
        <v>327879000</v>
      </c>
    </row>
    <row r="159" spans="1:20" ht="19.5" customHeight="1">
      <c r="A159" s="36"/>
      <c r="B159" s="69"/>
      <c r="C159" s="59" t="s">
        <v>73</v>
      </c>
      <c r="D159" s="60"/>
      <c r="E159" s="44"/>
      <c r="F159" s="44"/>
      <c r="G159" s="44"/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f>I159-K159-M159</f>
        <v>0</v>
      </c>
      <c r="O159" s="98">
        <f t="shared" si="40"/>
        <v>0</v>
      </c>
      <c r="P159" s="98">
        <f t="shared" si="41"/>
        <v>0</v>
      </c>
      <c r="Q159" s="98">
        <f t="shared" si="42"/>
        <v>0</v>
      </c>
      <c r="R159" s="98">
        <f t="shared" si="43"/>
        <v>0</v>
      </c>
      <c r="S159" s="44">
        <v>0</v>
      </c>
      <c r="T159" s="45">
        <v>0</v>
      </c>
    </row>
    <row r="160" spans="1:20" ht="19.5" customHeight="1">
      <c r="A160" s="36"/>
      <c r="B160" s="64" t="s">
        <v>98</v>
      </c>
      <c r="C160" s="59" t="s">
        <v>24</v>
      </c>
      <c r="D160" s="60"/>
      <c r="E160" s="65">
        <f t="shared" ref="E160:N160" si="58">SUM(E161:E162)</f>
        <v>0</v>
      </c>
      <c r="F160" s="65">
        <f t="shared" si="58"/>
        <v>0</v>
      </c>
      <c r="G160" s="65">
        <f t="shared" si="58"/>
        <v>0</v>
      </c>
      <c r="H160" s="65">
        <f t="shared" si="58"/>
        <v>67360</v>
      </c>
      <c r="I160" s="65">
        <f t="shared" si="58"/>
        <v>15257260</v>
      </c>
      <c r="J160" s="65">
        <f t="shared" si="58"/>
        <v>0</v>
      </c>
      <c r="K160" s="65">
        <f t="shared" si="58"/>
        <v>2441070</v>
      </c>
      <c r="L160" s="65">
        <f t="shared" si="58"/>
        <v>0</v>
      </c>
      <c r="M160" s="65">
        <f t="shared" si="58"/>
        <v>0</v>
      </c>
      <c r="N160" s="65">
        <f t="shared" si="58"/>
        <v>12816190</v>
      </c>
      <c r="O160" s="57">
        <f t="shared" si="40"/>
        <v>0</v>
      </c>
      <c r="P160" s="57">
        <f t="shared" si="41"/>
        <v>0</v>
      </c>
      <c r="Q160" s="57">
        <f t="shared" si="42"/>
        <v>0</v>
      </c>
      <c r="R160" s="57">
        <f t="shared" si="43"/>
        <v>15.999399630077745</v>
      </c>
      <c r="S160" s="65">
        <f>SUM(S161:S162)</f>
        <v>0</v>
      </c>
      <c r="T160" s="66">
        <f>SUM(T161:T162)</f>
        <v>0</v>
      </c>
    </row>
    <row r="161" spans="1:20" ht="19.5" customHeight="1">
      <c r="A161" s="36"/>
      <c r="B161" s="53"/>
      <c r="C161" s="59" t="s">
        <v>99</v>
      </c>
      <c r="D161" s="60"/>
      <c r="E161" s="44"/>
      <c r="F161" s="44"/>
      <c r="G161" s="44"/>
      <c r="H161" s="44">
        <v>67360</v>
      </c>
      <c r="I161" s="44">
        <v>15257260</v>
      </c>
      <c r="J161" s="44">
        <v>0</v>
      </c>
      <c r="K161" s="44">
        <v>2441070</v>
      </c>
      <c r="L161" s="44">
        <v>0</v>
      </c>
      <c r="M161" s="44">
        <v>0</v>
      </c>
      <c r="N161" s="44">
        <f>I161-K161-M161</f>
        <v>12816190</v>
      </c>
      <c r="O161" s="98">
        <f t="shared" si="40"/>
        <v>0</v>
      </c>
      <c r="P161" s="98">
        <f t="shared" si="41"/>
        <v>0</v>
      </c>
      <c r="Q161" s="98">
        <f t="shared" si="42"/>
        <v>0</v>
      </c>
      <c r="R161" s="98">
        <f t="shared" si="43"/>
        <v>15.999399630077745</v>
      </c>
      <c r="S161" s="44">
        <v>0</v>
      </c>
      <c r="T161" s="45">
        <v>0</v>
      </c>
    </row>
    <row r="162" spans="1:20" ht="19.5" customHeight="1">
      <c r="A162" s="36"/>
      <c r="B162" s="61"/>
      <c r="C162" s="59" t="s">
        <v>100</v>
      </c>
      <c r="D162" s="60"/>
      <c r="E162" s="100"/>
      <c r="F162" s="100"/>
      <c r="G162" s="100"/>
      <c r="H162" s="100">
        <v>0</v>
      </c>
      <c r="I162" s="44">
        <v>0</v>
      </c>
      <c r="J162" s="100">
        <v>0</v>
      </c>
      <c r="K162" s="44">
        <v>0</v>
      </c>
      <c r="L162" s="100">
        <v>0</v>
      </c>
      <c r="M162" s="44">
        <v>0</v>
      </c>
      <c r="N162" s="44">
        <f>I162-K162-M162</f>
        <v>0</v>
      </c>
      <c r="O162" s="98">
        <f t="shared" si="40"/>
        <v>0</v>
      </c>
      <c r="P162" s="98">
        <f t="shared" si="41"/>
        <v>0</v>
      </c>
      <c r="Q162" s="98">
        <f t="shared" si="42"/>
        <v>0</v>
      </c>
      <c r="R162" s="98">
        <f t="shared" si="43"/>
        <v>0</v>
      </c>
      <c r="S162" s="100">
        <v>0</v>
      </c>
      <c r="T162" s="45">
        <v>0</v>
      </c>
    </row>
    <row r="163" spans="1:20" ht="19.5" customHeight="1">
      <c r="A163" s="36"/>
      <c r="B163" s="64" t="s">
        <v>37</v>
      </c>
      <c r="C163" s="59" t="s">
        <v>24</v>
      </c>
      <c r="D163" s="60"/>
      <c r="E163" s="101">
        <f t="shared" ref="E163:N163" si="59">SUM(E164:E166)</f>
        <v>0</v>
      </c>
      <c r="F163" s="101">
        <f t="shared" si="59"/>
        <v>0</v>
      </c>
      <c r="G163" s="101">
        <f t="shared" si="59"/>
        <v>0</v>
      </c>
      <c r="H163" s="101">
        <f t="shared" si="59"/>
        <v>2395830</v>
      </c>
      <c r="I163" s="101">
        <f t="shared" si="59"/>
        <v>345467590</v>
      </c>
      <c r="J163" s="101">
        <f t="shared" si="59"/>
        <v>1129470</v>
      </c>
      <c r="K163" s="101">
        <f t="shared" si="59"/>
        <v>49423540</v>
      </c>
      <c r="L163" s="101">
        <f t="shared" si="59"/>
        <v>0</v>
      </c>
      <c r="M163" s="101">
        <f t="shared" si="59"/>
        <v>0</v>
      </c>
      <c r="N163" s="101">
        <f t="shared" si="59"/>
        <v>296044050</v>
      </c>
      <c r="O163" s="40">
        <f t="shared" si="40"/>
        <v>0</v>
      </c>
      <c r="P163" s="40">
        <f t="shared" si="41"/>
        <v>0</v>
      </c>
      <c r="Q163" s="40">
        <f t="shared" si="42"/>
        <v>0</v>
      </c>
      <c r="R163" s="40">
        <f t="shared" si="43"/>
        <v>14.30627399809053</v>
      </c>
      <c r="S163" s="101">
        <f>SUM(S164:S166)</f>
        <v>39610</v>
      </c>
      <c r="T163" s="102">
        <f>SUM(T164:T166)</f>
        <v>6166300</v>
      </c>
    </row>
    <row r="164" spans="1:20" ht="19.5" customHeight="1">
      <c r="A164" s="36"/>
      <c r="B164" s="53"/>
      <c r="C164" s="59" t="s">
        <v>38</v>
      </c>
      <c r="D164" s="60"/>
      <c r="E164" s="100"/>
      <c r="F164" s="100"/>
      <c r="G164" s="100"/>
      <c r="H164" s="100">
        <v>2501030</v>
      </c>
      <c r="I164" s="44">
        <v>281360380</v>
      </c>
      <c r="J164" s="100">
        <v>0</v>
      </c>
      <c r="K164" s="44">
        <v>39638110</v>
      </c>
      <c r="L164" s="100">
        <v>0</v>
      </c>
      <c r="M164" s="44">
        <v>0</v>
      </c>
      <c r="N164" s="44">
        <f>I164-K164-M164</f>
        <v>241722270</v>
      </c>
      <c r="O164" s="98">
        <f t="shared" si="40"/>
        <v>0</v>
      </c>
      <c r="P164" s="98">
        <f t="shared" si="41"/>
        <v>0</v>
      </c>
      <c r="Q164" s="98">
        <f t="shared" si="42"/>
        <v>0</v>
      </c>
      <c r="R164" s="98">
        <f t="shared" si="43"/>
        <v>14.088021206112957</v>
      </c>
      <c r="S164" s="100">
        <v>0</v>
      </c>
      <c r="T164" s="45">
        <v>5348040</v>
      </c>
    </row>
    <row r="165" spans="1:20" ht="19.5" customHeight="1">
      <c r="A165" s="36"/>
      <c r="B165" s="53"/>
      <c r="C165" s="59" t="s">
        <v>39</v>
      </c>
      <c r="D165" s="60"/>
      <c r="E165" s="100"/>
      <c r="F165" s="100"/>
      <c r="G165" s="100"/>
      <c r="H165" s="100">
        <v>-105200</v>
      </c>
      <c r="I165" s="44">
        <v>64107210</v>
      </c>
      <c r="J165" s="100">
        <v>1129470</v>
      </c>
      <c r="K165" s="44">
        <v>9785430</v>
      </c>
      <c r="L165" s="100">
        <v>0</v>
      </c>
      <c r="M165" s="44">
        <v>0</v>
      </c>
      <c r="N165" s="44">
        <f>I165-K165-M165</f>
        <v>54321780</v>
      </c>
      <c r="O165" s="98">
        <f t="shared" ref="O165:O201" si="60">IF(E165=0,0,+K165/E165)*100</f>
        <v>0</v>
      </c>
      <c r="P165" s="98">
        <f t="shared" ref="P165:P201" si="61">IF(F165=0,0,+K165/F165)*100</f>
        <v>0</v>
      </c>
      <c r="Q165" s="98">
        <f t="shared" ref="Q165:Q201" si="62">IF(G165=0,0,+K165/G165)*100</f>
        <v>0</v>
      </c>
      <c r="R165" s="98">
        <f t="shared" ref="R165:R201" si="63">IF(I165=0,0,+K165/I165)*100</f>
        <v>15.264164514412654</v>
      </c>
      <c r="S165" s="100">
        <v>39610</v>
      </c>
      <c r="T165" s="45">
        <v>818260</v>
      </c>
    </row>
    <row r="166" spans="1:20" ht="19.5" customHeight="1">
      <c r="A166" s="36"/>
      <c r="B166" s="61"/>
      <c r="C166" s="59" t="s">
        <v>111</v>
      </c>
      <c r="D166" s="60"/>
      <c r="E166" s="100"/>
      <c r="F166" s="100"/>
      <c r="G166" s="100"/>
      <c r="H166" s="100">
        <v>0</v>
      </c>
      <c r="I166" s="44">
        <v>0</v>
      </c>
      <c r="J166" s="100">
        <v>0</v>
      </c>
      <c r="K166" s="44">
        <v>0</v>
      </c>
      <c r="L166" s="100">
        <v>0</v>
      </c>
      <c r="M166" s="44">
        <v>0</v>
      </c>
      <c r="N166" s="44">
        <f>I166-K166-M166</f>
        <v>0</v>
      </c>
      <c r="O166" s="98">
        <f t="shared" si="60"/>
        <v>0</v>
      </c>
      <c r="P166" s="98">
        <f t="shared" si="61"/>
        <v>0</v>
      </c>
      <c r="Q166" s="98">
        <f t="shared" si="62"/>
        <v>0</v>
      </c>
      <c r="R166" s="98">
        <f t="shared" si="63"/>
        <v>0</v>
      </c>
      <c r="S166" s="100">
        <v>0</v>
      </c>
      <c r="T166" s="45">
        <v>0</v>
      </c>
    </row>
    <row r="167" spans="1:20" ht="19.5" customHeight="1">
      <c r="A167" s="36"/>
      <c r="B167" s="103" t="s">
        <v>93</v>
      </c>
      <c r="C167" s="42" t="s">
        <v>24</v>
      </c>
      <c r="D167" s="42"/>
      <c r="E167" s="65">
        <f t="shared" ref="E167:N167" si="64">SUM(E168:E169)</f>
        <v>0</v>
      </c>
      <c r="F167" s="65">
        <f t="shared" si="64"/>
        <v>0</v>
      </c>
      <c r="G167" s="65">
        <f t="shared" si="64"/>
        <v>0</v>
      </c>
      <c r="H167" s="65">
        <f t="shared" si="64"/>
        <v>-3771970</v>
      </c>
      <c r="I167" s="65">
        <f t="shared" si="64"/>
        <v>533151400</v>
      </c>
      <c r="J167" s="65">
        <f t="shared" si="64"/>
        <v>5866410</v>
      </c>
      <c r="K167" s="65">
        <f t="shared" si="64"/>
        <v>157273380</v>
      </c>
      <c r="L167" s="65">
        <f t="shared" si="64"/>
        <v>0</v>
      </c>
      <c r="M167" s="65">
        <f t="shared" si="64"/>
        <v>18613720</v>
      </c>
      <c r="N167" s="65">
        <f t="shared" si="64"/>
        <v>357264300</v>
      </c>
      <c r="O167" s="40">
        <f t="shared" si="60"/>
        <v>0</v>
      </c>
      <c r="P167" s="40">
        <f t="shared" si="61"/>
        <v>0</v>
      </c>
      <c r="Q167" s="40">
        <f t="shared" si="62"/>
        <v>0</v>
      </c>
      <c r="R167" s="40">
        <f t="shared" si="63"/>
        <v>29.498821535496294</v>
      </c>
      <c r="S167" s="65">
        <f>SUM(S168:S169)</f>
        <v>5918180</v>
      </c>
      <c r="T167" s="66">
        <f>SUM(T168:T169)</f>
        <v>24643320</v>
      </c>
    </row>
    <row r="168" spans="1:20" ht="19.5" customHeight="1">
      <c r="A168" s="36"/>
      <c r="B168" s="42"/>
      <c r="C168" s="42" t="s">
        <v>94</v>
      </c>
      <c r="D168" s="42"/>
      <c r="E168" s="44"/>
      <c r="F168" s="44"/>
      <c r="G168" s="44"/>
      <c r="H168" s="44">
        <v>0</v>
      </c>
      <c r="I168" s="44">
        <v>113970</v>
      </c>
      <c r="J168" s="44">
        <v>0</v>
      </c>
      <c r="K168" s="44">
        <v>121690</v>
      </c>
      <c r="L168" s="44">
        <v>0</v>
      </c>
      <c r="M168" s="44">
        <v>0</v>
      </c>
      <c r="N168" s="44">
        <f>I168-K168-M168</f>
        <v>-7720</v>
      </c>
      <c r="O168" s="40">
        <f t="shared" si="60"/>
        <v>0</v>
      </c>
      <c r="P168" s="40">
        <f t="shared" si="61"/>
        <v>0</v>
      </c>
      <c r="Q168" s="40">
        <f t="shared" si="62"/>
        <v>0</v>
      </c>
      <c r="R168" s="40">
        <f t="shared" si="63"/>
        <v>106.77371238045099</v>
      </c>
      <c r="S168" s="44">
        <v>0</v>
      </c>
      <c r="T168" s="45">
        <v>0</v>
      </c>
    </row>
    <row r="169" spans="1:20" ht="19.5" customHeight="1">
      <c r="A169" s="36"/>
      <c r="B169" s="42"/>
      <c r="C169" s="42" t="s">
        <v>95</v>
      </c>
      <c r="D169" s="42"/>
      <c r="E169" s="44"/>
      <c r="F169" s="44"/>
      <c r="G169" s="44"/>
      <c r="H169" s="44">
        <v>-3771970</v>
      </c>
      <c r="I169" s="44">
        <v>533037430</v>
      </c>
      <c r="J169" s="44">
        <v>5866410</v>
      </c>
      <c r="K169" s="44">
        <v>157151690</v>
      </c>
      <c r="L169" s="44">
        <v>0</v>
      </c>
      <c r="M169" s="44">
        <v>18613720</v>
      </c>
      <c r="N169" s="44">
        <f>I169-K169-M169</f>
        <v>357272020</v>
      </c>
      <c r="O169" s="40">
        <f t="shared" si="60"/>
        <v>0</v>
      </c>
      <c r="P169" s="40">
        <f t="shared" si="61"/>
        <v>0</v>
      </c>
      <c r="Q169" s="40">
        <f t="shared" si="62"/>
        <v>0</v>
      </c>
      <c r="R169" s="40">
        <f t="shared" si="63"/>
        <v>29.482299207393371</v>
      </c>
      <c r="S169" s="44">
        <v>5918180</v>
      </c>
      <c r="T169" s="45">
        <v>24643320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41:D141"/>
    <mergeCell ref="B142:B147"/>
    <mergeCell ref="C142:D142"/>
    <mergeCell ref="C143:D143"/>
    <mergeCell ref="C144:D144"/>
    <mergeCell ref="C145:D145"/>
    <mergeCell ref="C146:D146"/>
    <mergeCell ref="C147:D147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16:D116"/>
    <mergeCell ref="B117:D117"/>
    <mergeCell ref="B118:B120"/>
    <mergeCell ref="C118:D118"/>
    <mergeCell ref="C119:D119"/>
    <mergeCell ref="C120:D120"/>
    <mergeCell ref="B111:B113"/>
    <mergeCell ref="C111:D111"/>
    <mergeCell ref="C112:D112"/>
    <mergeCell ref="C113:D113"/>
    <mergeCell ref="B114:D114"/>
    <mergeCell ref="B115:D115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92:B94"/>
    <mergeCell ref="C92:D92"/>
    <mergeCell ref="C93:D93"/>
    <mergeCell ref="C94:D94"/>
    <mergeCell ref="A95:A169"/>
    <mergeCell ref="B95:B100"/>
    <mergeCell ref="C95:D95"/>
    <mergeCell ref="C96:D96"/>
    <mergeCell ref="C97:D97"/>
    <mergeCell ref="C98:D98"/>
    <mergeCell ref="B86:B88"/>
    <mergeCell ref="C86:D86"/>
    <mergeCell ref="C87:D87"/>
    <mergeCell ref="C88:D88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C69:D69"/>
    <mergeCell ref="C70:D70"/>
    <mergeCell ref="C71:D71"/>
    <mergeCell ref="B72:B78"/>
    <mergeCell ref="C72:D72"/>
    <mergeCell ref="C73:D73"/>
    <mergeCell ref="C74:D74"/>
    <mergeCell ref="C75:D75"/>
    <mergeCell ref="C76:D76"/>
    <mergeCell ref="C77:D77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A2:T2"/>
    <mergeCell ref="A5:D6"/>
    <mergeCell ref="E5:G5"/>
    <mergeCell ref="H5:I5"/>
    <mergeCell ref="J5:K5"/>
    <mergeCell ref="L5:M5"/>
    <mergeCell ref="O5:R5"/>
    <mergeCell ref="S5:T5"/>
  </mergeCells>
  <phoneticPr fontId="3" type="noConversion"/>
  <printOptions gridLines="1"/>
  <pageMargins left="0.47244094488188981" right="0.31496062992125984" top="0.43307086614173229" bottom="0.35433070866141736" header="0.27559055118110237" footer="0.15748031496062992"/>
  <pageSetup paperSize="9" scale="39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2013-12-12T08:39:35Z</dcterms:created>
  <dcterms:modified xsi:type="dcterms:W3CDTF">2013-12-12T08:41:44Z</dcterms:modified>
</cp:coreProperties>
</file>