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5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2024년 업무\0. 팀서무\7월-세외수입(사전정보공개)등록\"/>
    </mc:Choice>
  </mc:AlternateContent>
  <xr:revisionPtr revIDLastSave="0" documentId="8_{F8223485-AD0D-49BB-AD7C-1A6CF467788D}" xr6:coauthVersionLast="47" xr6:coauthVersionMax="47" xr10:uidLastSave="{00000000-0000-0000-0000-000000000000}"/>
  <bookViews>
    <workbookView xWindow="28680" yWindow="-120" windowWidth="29040" windowHeight="15840" tabRatio="820"/>
  </bookViews>
  <sheets>
    <sheet name="군구세외 일반회계" sheetId="55" r:id="rId1"/>
    <sheet name="군구세외 일반회계_지난년도" sheetId="57" r:id="rId2"/>
    <sheet name="군구세외 특별회계(수정)" sheetId="58" r:id="rId3"/>
    <sheet name="군구세외 과목별(수정)" sheetId="61" r:id="rId4"/>
    <sheet name="시세외 특별회계(위임)" sheetId="59" r:id="rId5"/>
  </sheets>
  <definedNames>
    <definedName name="_xlnm.Print_Area" localSheetId="3">'군구세외 과목별(수정)'!$B$1:$L$6</definedName>
    <definedName name="_xlnm.Print_Area" localSheetId="0">'군구세외 일반회계'!$B$1:$L$71</definedName>
    <definedName name="_xlnm.Print_Area" localSheetId="1">'군구세외 일반회계_지난년도'!$B$1:$L$71</definedName>
    <definedName name="_xlnm.Print_Area" localSheetId="2">'군구세외 특별회계(수정)'!$B$1:$L$71</definedName>
    <definedName name="_xlnm.Print_Area" localSheetId="4">'시세외 특별회계(위임)'!$B$1:$L$83</definedName>
    <definedName name="_xlnm.Print_Titles" localSheetId="3">'군구세외 과목별(수정)'!$5:$6</definedName>
    <definedName name="_xlnm.Print_Titles" localSheetId="0">'군구세외 일반회계'!$5:$6</definedName>
    <definedName name="_xlnm.Print_Titles" localSheetId="1">'군구세외 일반회계_지난년도'!$5:$6</definedName>
    <definedName name="_xlnm.Print_Titles" localSheetId="2">'군구세외 특별회계(수정)'!$5:$6</definedName>
    <definedName name="_xlnm.Print_Titles" localSheetId="4">'시세외 특별회계(위임)'!$5:$6</definedName>
  </definedNames>
  <calcPr calcId="181029" fullCalcOnLoad="1"/>
</workbook>
</file>

<file path=xl/calcChain.xml><?xml version="1.0" encoding="utf-8"?>
<calcChain xmlns="http://schemas.openxmlformats.org/spreadsheetml/2006/main">
  <c r="P71" i="58" l="1"/>
  <c r="P59" i="58"/>
  <c r="P51" i="58"/>
  <c r="P45" i="58"/>
  <c r="P21" i="58"/>
  <c r="P20" i="58"/>
  <c r="K8" i="58"/>
  <c r="K7" i="58"/>
  <c r="K8" i="59"/>
  <c r="K7" i="59"/>
  <c r="P21" i="59"/>
  <c r="H8" i="59"/>
  <c r="H7" i="59"/>
  <c r="O32" i="61"/>
  <c r="O24" i="61"/>
  <c r="G11" i="61"/>
  <c r="O56" i="57"/>
  <c r="O31" i="57"/>
  <c r="O18" i="57"/>
  <c r="O16" i="57"/>
  <c r="P56" i="55"/>
  <c r="P50" i="55"/>
  <c r="P44" i="55"/>
  <c r="O26" i="55"/>
  <c r="O56" i="55"/>
  <c r="B4" i="59"/>
  <c r="B2" i="59"/>
  <c r="B4" i="61"/>
  <c r="B2" i="61"/>
  <c r="B4" i="58"/>
  <c r="B2" i="58"/>
  <c r="B4" i="57"/>
  <c r="B2" i="57"/>
  <c r="F11" i="61"/>
  <c r="M11" i="61"/>
  <c r="H11" i="61"/>
  <c r="H8" i="61"/>
  <c r="K11" i="61"/>
  <c r="F12" i="61"/>
  <c r="F9" i="61"/>
  <c r="H12" i="61"/>
  <c r="H9" i="61"/>
  <c r="K12" i="61"/>
  <c r="K9" i="61"/>
  <c r="O33" i="61"/>
  <c r="O34" i="61"/>
  <c r="O35" i="61"/>
  <c r="O36" i="61"/>
  <c r="L3" i="59"/>
  <c r="L3" i="61"/>
  <c r="L3" i="58"/>
  <c r="L3" i="57"/>
  <c r="E12" i="61"/>
  <c r="E9" i="61"/>
  <c r="E11" i="61"/>
  <c r="E8" i="61"/>
  <c r="O71" i="58"/>
  <c r="O20" i="58"/>
  <c r="E8" i="57"/>
  <c r="B2" i="55"/>
  <c r="O44" i="55"/>
  <c r="O45" i="58"/>
  <c r="O73" i="58"/>
  <c r="O59" i="58"/>
  <c r="O21" i="58"/>
  <c r="O51" i="58"/>
  <c r="O82" i="59"/>
  <c r="O21" i="59"/>
  <c r="O53" i="59"/>
  <c r="P82" i="59"/>
  <c r="F8" i="58"/>
  <c r="G8" i="58"/>
  <c r="G7" i="58"/>
  <c r="O33" i="58"/>
  <c r="P33" i="58"/>
  <c r="P44" i="58"/>
  <c r="O44" i="58"/>
  <c r="O47" i="58"/>
  <c r="O50" i="58"/>
  <c r="P50" i="58"/>
  <c r="P58" i="58"/>
  <c r="O58" i="58"/>
  <c r="H8" i="58"/>
  <c r="H7" i="58"/>
  <c r="P18" i="58"/>
  <c r="O18" i="58"/>
  <c r="O31" i="58"/>
  <c r="P31" i="58"/>
  <c r="O46" i="58"/>
  <c r="O16" i="58"/>
  <c r="P16" i="58"/>
  <c r="O26" i="58"/>
  <c r="P26" i="58"/>
  <c r="O38" i="58"/>
  <c r="P38" i="58"/>
  <c r="P11" i="58"/>
  <c r="O11" i="58"/>
  <c r="P54" i="58"/>
  <c r="O54" i="58"/>
  <c r="P53" i="58"/>
  <c r="O53" i="58"/>
  <c r="O14" i="58"/>
  <c r="P14" i="58"/>
  <c r="P24" i="58"/>
  <c r="O24" i="58"/>
  <c r="O29" i="58"/>
  <c r="P29" i="58"/>
  <c r="O72" i="58"/>
  <c r="P19" i="58"/>
  <c r="O19" i="58"/>
  <c r="P32" i="58"/>
  <c r="O32" i="58"/>
  <c r="O43" i="58"/>
  <c r="P43" i="58"/>
  <c r="P57" i="58"/>
  <c r="O57" i="58"/>
  <c r="O77" i="58"/>
  <c r="P76" i="58"/>
  <c r="O17" i="58"/>
  <c r="P17" i="58"/>
  <c r="P27" i="58"/>
  <c r="O27" i="58"/>
  <c r="P39" i="58"/>
  <c r="O39" i="58"/>
  <c r="O49" i="58"/>
  <c r="O64" i="58"/>
  <c r="O76" i="58"/>
  <c r="O55" i="58"/>
  <c r="P55" i="58"/>
  <c r="E8" i="58"/>
  <c r="E7" i="58"/>
  <c r="L7" i="58"/>
  <c r="O15" i="58"/>
  <c r="P15" i="58"/>
  <c r="O25" i="58"/>
  <c r="P25" i="58"/>
  <c r="O16" i="59"/>
  <c r="P16" i="59"/>
  <c r="P26" i="59"/>
  <c r="O26" i="59"/>
  <c r="P44" i="59"/>
  <c r="O44" i="59"/>
  <c r="P47" i="59"/>
  <c r="O47" i="59"/>
  <c r="O50" i="59"/>
  <c r="P50" i="59"/>
  <c r="P55" i="59"/>
  <c r="O55" i="59"/>
  <c r="O80" i="59"/>
  <c r="P80" i="59"/>
  <c r="P79" i="59"/>
  <c r="O46" i="59"/>
  <c r="O11" i="59"/>
  <c r="P11" i="59"/>
  <c r="O14" i="59"/>
  <c r="P14" i="59"/>
  <c r="P24" i="59"/>
  <c r="O24" i="59"/>
  <c r="P34" i="59"/>
  <c r="P35" i="59"/>
  <c r="O35" i="59"/>
  <c r="O38" i="59"/>
  <c r="P38" i="59"/>
  <c r="O79" i="59"/>
  <c r="P19" i="59"/>
  <c r="O19" i="59"/>
  <c r="P32" i="59"/>
  <c r="O32" i="59"/>
  <c r="P58" i="59"/>
  <c r="O58" i="59"/>
  <c r="P83" i="59"/>
  <c r="O83" i="59"/>
  <c r="O52" i="59"/>
  <c r="O75" i="59"/>
  <c r="P27" i="59"/>
  <c r="O27" i="59"/>
  <c r="P30" i="59"/>
  <c r="O30" i="59"/>
  <c r="P45" i="59"/>
  <c r="O45" i="59"/>
  <c r="O51" i="59"/>
  <c r="P51" i="59"/>
  <c r="P56" i="59"/>
  <c r="O56" i="59"/>
  <c r="O74" i="59"/>
  <c r="P15" i="59"/>
  <c r="O15" i="59"/>
  <c r="O17" i="59"/>
  <c r="P17" i="59"/>
  <c r="O25" i="59"/>
  <c r="P25" i="59"/>
  <c r="P39" i="59"/>
  <c r="O39" i="59"/>
  <c r="O43" i="59"/>
  <c r="P43" i="59"/>
  <c r="P54" i="59"/>
  <c r="O54" i="59"/>
  <c r="O87" i="59"/>
  <c r="O92" i="59"/>
  <c r="E8" i="59"/>
  <c r="P20" i="59"/>
  <c r="O20" i="59"/>
  <c r="O33" i="59"/>
  <c r="P33" i="59"/>
  <c r="P59" i="59"/>
  <c r="O59" i="59"/>
  <c r="O10" i="59"/>
  <c r="O23" i="59"/>
  <c r="P23" i="59"/>
  <c r="G8" i="59"/>
  <c r="O18" i="59"/>
  <c r="P18" i="59"/>
  <c r="O22" i="59"/>
  <c r="O31" i="59"/>
  <c r="P31" i="59"/>
  <c r="O57" i="59"/>
  <c r="P57" i="59"/>
  <c r="O27" i="61"/>
  <c r="P27" i="61"/>
  <c r="O17" i="61"/>
  <c r="P24" i="61"/>
  <c r="P30" i="61"/>
  <c r="O30" i="61"/>
  <c r="O21" i="61"/>
  <c r="P21" i="61"/>
  <c r="G8" i="61"/>
  <c r="P18" i="61"/>
  <c r="O29" i="61"/>
  <c r="P29" i="61"/>
  <c r="O15" i="61"/>
  <c r="P15" i="61"/>
  <c r="I12" i="61"/>
  <c r="O18" i="61"/>
  <c r="P34" i="61"/>
  <c r="P32" i="61"/>
  <c r="P35" i="61"/>
  <c r="P22" i="61"/>
  <c r="O23" i="61"/>
  <c r="P23" i="61"/>
  <c r="P33" i="61"/>
  <c r="P36" i="61"/>
  <c r="O20" i="61"/>
  <c r="G12" i="61"/>
  <c r="G9" i="61"/>
  <c r="O28" i="61"/>
  <c r="O16" i="61"/>
  <c r="O14" i="61"/>
  <c r="P58" i="57"/>
  <c r="P14" i="57"/>
  <c r="P17" i="57"/>
  <c r="O20" i="57"/>
  <c r="P20" i="57"/>
  <c r="O61" i="57"/>
  <c r="P24" i="57"/>
  <c r="P27" i="57"/>
  <c r="P31" i="57"/>
  <c r="P43" i="57"/>
  <c r="O43" i="57"/>
  <c r="O75" i="57"/>
  <c r="P74" i="57"/>
  <c r="P55" i="57"/>
  <c r="O55" i="57"/>
  <c r="P11" i="57"/>
  <c r="P15" i="57"/>
  <c r="P18" i="57"/>
  <c r="P21" i="57"/>
  <c r="O47" i="57"/>
  <c r="O29" i="57"/>
  <c r="P28" i="57"/>
  <c r="P29" i="57"/>
  <c r="P32" i="57"/>
  <c r="P44" i="57"/>
  <c r="O32" i="57"/>
  <c r="P36" i="57"/>
  <c r="P37" i="57"/>
  <c r="O44" i="57"/>
  <c r="O49" i="57"/>
  <c r="P48" i="57"/>
  <c r="O53" i="57"/>
  <c r="P53" i="57"/>
  <c r="P56" i="57"/>
  <c r="P59" i="57"/>
  <c r="O59" i="57"/>
  <c r="O73" i="57"/>
  <c r="O76" i="57"/>
  <c r="P13" i="57"/>
  <c r="P12" i="57"/>
  <c r="P16" i="57"/>
  <c r="P19" i="57"/>
  <c r="O77" i="57"/>
  <c r="P51" i="57"/>
  <c r="O51" i="57"/>
  <c r="O23" i="57"/>
  <c r="P23" i="57"/>
  <c r="P22" i="57"/>
  <c r="P26" i="57"/>
  <c r="P30" i="57"/>
  <c r="P33" i="57"/>
  <c r="O33" i="57"/>
  <c r="P45" i="57"/>
  <c r="O45" i="57"/>
  <c r="O35" i="57"/>
  <c r="H8" i="57"/>
  <c r="O26" i="57"/>
  <c r="P38" i="57"/>
  <c r="O41" i="57"/>
  <c r="P50" i="57"/>
  <c r="O54" i="57"/>
  <c r="P54" i="57"/>
  <c r="O57" i="57"/>
  <c r="P57" i="57"/>
  <c r="P39" i="57"/>
  <c r="O58" i="57"/>
  <c r="K8" i="57"/>
  <c r="O71" i="57"/>
  <c r="P71" i="57"/>
  <c r="O24" i="57"/>
  <c r="O17" i="57"/>
  <c r="O10" i="57"/>
  <c r="O11" i="57"/>
  <c r="O21" i="57"/>
  <c r="O39" i="57"/>
  <c r="O22" i="57"/>
  <c r="O46" i="57"/>
  <c r="O48" i="57"/>
  <c r="O52" i="57"/>
  <c r="O60" i="57"/>
  <c r="O30" i="57"/>
  <c r="O27" i="57"/>
  <c r="O64" i="57"/>
  <c r="O68" i="57"/>
  <c r="O13" i="57"/>
  <c r="O19" i="57"/>
  <c r="O15" i="57"/>
  <c r="O42" i="57"/>
  <c r="O70" i="57"/>
  <c r="O14" i="57"/>
  <c r="O66" i="57"/>
  <c r="O50" i="57"/>
  <c r="O38" i="57"/>
  <c r="O37" i="57"/>
  <c r="O25" i="57"/>
  <c r="O25" i="55"/>
  <c r="P25" i="55"/>
  <c r="P39" i="55"/>
  <c r="O55" i="55"/>
  <c r="P55" i="55"/>
  <c r="P17" i="55"/>
  <c r="O17" i="55"/>
  <c r="P57" i="55"/>
  <c r="K8" i="55"/>
  <c r="K7" i="55"/>
  <c r="P15" i="55"/>
  <c r="O31" i="55"/>
  <c r="P31" i="55"/>
  <c r="P21" i="55"/>
  <c r="O13" i="55"/>
  <c r="O20" i="55"/>
  <c r="P20" i="55"/>
  <c r="P58" i="55"/>
  <c r="O58" i="55"/>
  <c r="P27" i="55"/>
  <c r="P18" i="55"/>
  <c r="P24" i="55"/>
  <c r="O24" i="55"/>
  <c r="P54" i="55"/>
  <c r="O19" i="55"/>
  <c r="P19" i="55"/>
  <c r="O32" i="55"/>
  <c r="P32" i="55"/>
  <c r="P51" i="55"/>
  <c r="P11" i="55"/>
  <c r="O43" i="55"/>
  <c r="P43" i="55"/>
  <c r="P45" i="55"/>
  <c r="O59" i="55"/>
  <c r="P71" i="55"/>
  <c r="O14" i="55"/>
  <c r="O57" i="55"/>
  <c r="O16" i="55"/>
  <c r="O38" i="55"/>
  <c r="O61" i="55"/>
  <c r="P14" i="55"/>
  <c r="E8" i="55"/>
  <c r="E7" i="55"/>
  <c r="P26" i="55"/>
  <c r="O33" i="55"/>
  <c r="F8" i="55"/>
  <c r="P38" i="55"/>
  <c r="H8" i="55"/>
  <c r="O15" i="55"/>
  <c r="O18" i="55"/>
  <c r="O66" i="55"/>
  <c r="O54" i="55"/>
  <c r="O75" i="55"/>
  <c r="G8" i="55"/>
  <c r="G7" i="55"/>
  <c r="O27" i="55"/>
  <c r="O73" i="55"/>
  <c r="O21" i="55"/>
  <c r="O45" i="55"/>
  <c r="O47" i="55"/>
  <c r="O35" i="55"/>
  <c r="O51" i="55"/>
  <c r="O71" i="55"/>
  <c r="O50" i="55"/>
  <c r="O23" i="55"/>
  <c r="O42" i="55"/>
  <c r="O28" i="58"/>
  <c r="O70" i="58"/>
  <c r="P70" i="58"/>
  <c r="P10" i="58"/>
  <c r="O10" i="58"/>
  <c r="P23" i="58"/>
  <c r="O23" i="58"/>
  <c r="P64" i="58"/>
  <c r="O35" i="58"/>
  <c r="O75" i="58"/>
  <c r="P63" i="58"/>
  <c r="O68" i="58"/>
  <c r="P68" i="58"/>
  <c r="O63" i="58"/>
  <c r="O56" i="58"/>
  <c r="P56" i="58"/>
  <c r="O61" i="58"/>
  <c r="P61" i="58"/>
  <c r="P49" i="58"/>
  <c r="O37" i="58"/>
  <c r="P48" i="58"/>
  <c r="O13" i="58"/>
  <c r="P77" i="58"/>
  <c r="P47" i="58"/>
  <c r="P72" i="58"/>
  <c r="P73" i="58"/>
  <c r="P66" i="58"/>
  <c r="O66" i="58"/>
  <c r="O48" i="58"/>
  <c r="P46" i="58"/>
  <c r="P42" i="58"/>
  <c r="O42" i="58"/>
  <c r="O30" i="58"/>
  <c r="P28" i="58"/>
  <c r="P10" i="59"/>
  <c r="P9" i="59"/>
  <c r="O85" i="59"/>
  <c r="P85" i="59"/>
  <c r="E7" i="59"/>
  <c r="O29" i="59"/>
  <c r="O61" i="59"/>
  <c r="O49" i="59"/>
  <c r="P49" i="59"/>
  <c r="P91" i="59"/>
  <c r="O91" i="59"/>
  <c r="P81" i="59"/>
  <c r="O34" i="59"/>
  <c r="O37" i="59"/>
  <c r="P92" i="59"/>
  <c r="J8" i="59"/>
  <c r="J7" i="59"/>
  <c r="O13" i="59"/>
  <c r="P46" i="59"/>
  <c r="O78" i="59"/>
  <c r="O42" i="59"/>
  <c r="P42" i="59"/>
  <c r="P22" i="59"/>
  <c r="P86" i="59"/>
  <c r="O86" i="59"/>
  <c r="O81" i="59"/>
  <c r="P52" i="59"/>
  <c r="P53" i="59"/>
  <c r="P74" i="59"/>
  <c r="O9" i="59"/>
  <c r="F8" i="59"/>
  <c r="P87" i="59"/>
  <c r="P75" i="59"/>
  <c r="J12" i="61"/>
  <c r="P17" i="61"/>
  <c r="P25" i="61"/>
  <c r="P16" i="61"/>
  <c r="I11" i="61"/>
  <c r="P28" i="61"/>
  <c r="O22" i="61"/>
  <c r="O26" i="61"/>
  <c r="P20" i="61"/>
  <c r="O31" i="61"/>
  <c r="O19" i="61"/>
  <c r="P77" i="57"/>
  <c r="F8" i="57"/>
  <c r="F7" i="57"/>
  <c r="O12" i="57"/>
  <c r="O40" i="57"/>
  <c r="P75" i="57"/>
  <c r="P42" i="57"/>
  <c r="P72" i="57"/>
  <c r="P52" i="57"/>
  <c r="O72" i="57"/>
  <c r="G8" i="57"/>
  <c r="G7" i="57"/>
  <c r="P41" i="57"/>
  <c r="O9" i="57"/>
  <c r="O74" i="57"/>
  <c r="J8" i="57"/>
  <c r="J7" i="57"/>
  <c r="H7" i="57"/>
  <c r="P73" i="57"/>
  <c r="P49" i="57"/>
  <c r="P60" i="57"/>
  <c r="P10" i="57"/>
  <c r="P68" i="57"/>
  <c r="O36" i="57"/>
  <c r="P34" i="57"/>
  <c r="P47" i="57"/>
  <c r="I8" i="57"/>
  <c r="I7" i="57"/>
  <c r="P9" i="57"/>
  <c r="P25" i="57"/>
  <c r="O34" i="57"/>
  <c r="K7" i="57"/>
  <c r="P46" i="57"/>
  <c r="P61" i="57"/>
  <c r="O28" i="57"/>
  <c r="P35" i="57"/>
  <c r="P76" i="57"/>
  <c r="O77" i="55"/>
  <c r="P49" i="55"/>
  <c r="O49" i="55"/>
  <c r="P64" i="55"/>
  <c r="P29" i="55"/>
  <c r="P16" i="55"/>
  <c r="P70" i="55"/>
  <c r="O70" i="55"/>
  <c r="P33" i="55"/>
  <c r="P53" i="55"/>
  <c r="O53" i="55"/>
  <c r="P68" i="55"/>
  <c r="P10" i="55"/>
  <c r="O10" i="55"/>
  <c r="P30" i="55"/>
  <c r="P37" i="55"/>
  <c r="O37" i="55"/>
  <c r="O30" i="55"/>
  <c r="P75" i="55"/>
  <c r="P59" i="55"/>
  <c r="O68" i="55"/>
  <c r="O29" i="55"/>
  <c r="P73" i="55"/>
  <c r="P35" i="55"/>
  <c r="O64" i="55"/>
  <c r="O11" i="55"/>
  <c r="F7" i="55"/>
  <c r="P65" i="58"/>
  <c r="O65" i="58"/>
  <c r="P37" i="58"/>
  <c r="P74" i="58"/>
  <c r="O74" i="58"/>
  <c r="P22" i="58"/>
  <c r="O22" i="58"/>
  <c r="P9" i="58"/>
  <c r="I8" i="58"/>
  <c r="O9" i="58"/>
  <c r="P36" i="58"/>
  <c r="O36" i="58"/>
  <c r="P75" i="58"/>
  <c r="J8" i="58"/>
  <c r="J7" i="58"/>
  <c r="P35" i="58"/>
  <c r="P30" i="58"/>
  <c r="P34" i="58"/>
  <c r="O34" i="58"/>
  <c r="P69" i="58"/>
  <c r="O69" i="58"/>
  <c r="P13" i="58"/>
  <c r="P12" i="58"/>
  <c r="O12" i="58"/>
  <c r="P60" i="58"/>
  <c r="O60" i="58"/>
  <c r="P67" i="58"/>
  <c r="O67" i="58"/>
  <c r="P41" i="58"/>
  <c r="O41" i="58"/>
  <c r="P52" i="58"/>
  <c r="O52" i="58"/>
  <c r="P78" i="59"/>
  <c r="P12" i="59"/>
  <c r="O12" i="59"/>
  <c r="P28" i="59"/>
  <c r="O28" i="59"/>
  <c r="P84" i="59"/>
  <c r="O84" i="59"/>
  <c r="P29" i="59"/>
  <c r="P13" i="59"/>
  <c r="P48" i="59"/>
  <c r="O48" i="59"/>
  <c r="F7" i="59"/>
  <c r="P41" i="59"/>
  <c r="O41" i="59"/>
  <c r="I8" i="59"/>
  <c r="P36" i="59"/>
  <c r="O36" i="59"/>
  <c r="P60" i="59"/>
  <c r="O60" i="59"/>
  <c r="P77" i="59"/>
  <c r="O77" i="59"/>
  <c r="P37" i="59"/>
  <c r="P61" i="59"/>
  <c r="J11" i="61"/>
  <c r="P14" i="61"/>
  <c r="P19" i="61"/>
  <c r="P13" i="61"/>
  <c r="P31" i="61"/>
  <c r="O13" i="61"/>
  <c r="P26" i="61"/>
  <c r="O25" i="61"/>
  <c r="P70" i="57"/>
  <c r="P67" i="57"/>
  <c r="O67" i="57"/>
  <c r="P65" i="57"/>
  <c r="O65" i="57"/>
  <c r="P63" i="57"/>
  <c r="O63" i="57"/>
  <c r="P69" i="57"/>
  <c r="O69" i="57"/>
  <c r="P40" i="57"/>
  <c r="P66" i="57"/>
  <c r="P64" i="57"/>
  <c r="P61" i="55"/>
  <c r="P13" i="55"/>
  <c r="P65" i="55"/>
  <c r="O65" i="55"/>
  <c r="P63" i="55"/>
  <c r="O63" i="55"/>
  <c r="P22" i="55"/>
  <c r="O22" i="55"/>
  <c r="P67" i="55"/>
  <c r="O67" i="55"/>
  <c r="P72" i="55"/>
  <c r="O72" i="55"/>
  <c r="P42" i="55"/>
  <c r="P69" i="55"/>
  <c r="O69" i="55"/>
  <c r="P48" i="55"/>
  <c r="O48" i="55"/>
  <c r="P34" i="55"/>
  <c r="O34" i="55"/>
  <c r="P41" i="55"/>
  <c r="O41" i="55"/>
  <c r="P12" i="55"/>
  <c r="P74" i="55"/>
  <c r="O74" i="55"/>
  <c r="O12" i="55"/>
  <c r="P76" i="55"/>
  <c r="O76" i="55"/>
  <c r="P46" i="55"/>
  <c r="O46" i="55"/>
  <c r="P36" i="55"/>
  <c r="O36" i="55"/>
  <c r="P52" i="55"/>
  <c r="O28" i="55"/>
  <c r="P77" i="55"/>
  <c r="P66" i="55"/>
  <c r="P60" i="55"/>
  <c r="O60" i="55"/>
  <c r="H7" i="55"/>
  <c r="P47" i="55"/>
  <c r="P23" i="55"/>
  <c r="P9" i="55"/>
  <c r="I8" i="55"/>
  <c r="O9" i="55"/>
  <c r="J8" i="55"/>
  <c r="J7" i="55"/>
  <c r="O52" i="55"/>
  <c r="O39" i="55"/>
  <c r="P40" i="58"/>
  <c r="O40" i="58"/>
  <c r="P62" i="58"/>
  <c r="O62" i="58"/>
  <c r="P40" i="59"/>
  <c r="O40" i="59"/>
  <c r="P73" i="59"/>
  <c r="O73" i="59"/>
  <c r="P62" i="57"/>
  <c r="O62" i="57"/>
  <c r="P62" i="55"/>
  <c r="O62" i="55"/>
  <c r="P28" i="55"/>
  <c r="P40" i="55"/>
  <c r="O40" i="55"/>
  <c r="I7" i="59"/>
  <c r="G7" i="59"/>
  <c r="M7" i="59"/>
  <c r="G10" i="61"/>
  <c r="I7" i="58"/>
  <c r="L8" i="58"/>
  <c r="P8" i="59"/>
  <c r="M8" i="59"/>
  <c r="O7" i="59"/>
  <c r="O8" i="59"/>
  <c r="L7" i="59"/>
  <c r="L8" i="59"/>
  <c r="P7" i="59"/>
  <c r="O3" i="59"/>
  <c r="O8" i="58"/>
  <c r="F7" i="58"/>
  <c r="M8" i="58"/>
  <c r="P8" i="57"/>
  <c r="P7" i="57"/>
  <c r="L7" i="57"/>
  <c r="M7" i="57"/>
  <c r="O7" i="57"/>
  <c r="O3" i="57"/>
  <c r="M8" i="57"/>
  <c r="O8" i="57"/>
  <c r="L8" i="57"/>
  <c r="P8" i="55"/>
  <c r="L7" i="55"/>
  <c r="M7" i="55"/>
  <c r="O8" i="55"/>
  <c r="M8" i="55"/>
  <c r="I7" i="55"/>
  <c r="P7" i="55"/>
  <c r="L8" i="55"/>
  <c r="O7" i="55"/>
  <c r="O3" i="55"/>
  <c r="K10" i="61"/>
  <c r="M12" i="61"/>
  <c r="O12" i="61"/>
  <c r="L12" i="61"/>
  <c r="L9" i="61"/>
  <c r="L11" i="61"/>
  <c r="P11" i="61"/>
  <c r="K8" i="61"/>
  <c r="K7" i="61"/>
  <c r="E10" i="61"/>
  <c r="L10" i="61"/>
  <c r="H10" i="61"/>
  <c r="I9" i="61"/>
  <c r="J9" i="61"/>
  <c r="F10" i="61"/>
  <c r="I10" i="61"/>
  <c r="J10" i="61"/>
  <c r="P10" i="61"/>
  <c r="P12" i="61"/>
  <c r="H7" i="61"/>
  <c r="E7" i="61"/>
  <c r="L8" i="61"/>
  <c r="M9" i="61"/>
  <c r="G7" i="61"/>
  <c r="F8" i="61"/>
  <c r="O11" i="61"/>
  <c r="P7" i="58"/>
  <c r="O7" i="58"/>
  <c r="O3" i="58"/>
  <c r="M7" i="58"/>
  <c r="P8" i="58"/>
  <c r="O9" i="61"/>
  <c r="P9" i="61"/>
  <c r="M10" i="61"/>
  <c r="O10" i="61"/>
  <c r="F7" i="61"/>
  <c r="M7" i="61"/>
  <c r="I8" i="61"/>
  <c r="O8" i="61"/>
  <c r="M8" i="61"/>
  <c r="L7" i="61"/>
  <c r="J8" i="61"/>
  <c r="P8" i="61"/>
  <c r="I7" i="61"/>
  <c r="O7" i="61"/>
  <c r="J7" i="61"/>
  <c r="P7" i="61"/>
  <c r="O3" i="61"/>
</calcChain>
</file>

<file path=xl/comments1.xml><?xml version="1.0" encoding="utf-8"?>
<comments xmlns="http://schemas.openxmlformats.org/spreadsheetml/2006/main">
  <authors>
    <author>user</author>
  </authors>
  <commentList>
    <comment ref="C72" authorId="0" shapeId="0">
      <text>
        <r>
          <rPr>
            <sz val="9"/>
            <color indexed="81"/>
            <rFont val="돋움"/>
            <family val="3"/>
            <charset val="129"/>
          </rPr>
          <t>주차요금수입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기반시설부담금에
해당하지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않는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지난년도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수입</t>
        </r>
      </text>
    </comment>
    <comment ref="C76" authorId="0" shapeId="0">
      <text>
        <r>
          <rPr>
            <sz val="9"/>
            <color indexed="81"/>
            <rFont val="돋움"/>
            <family val="3"/>
            <charset val="129"/>
          </rPr>
          <t>여객자동차운수사업법위반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과징금</t>
        </r>
      </text>
    </comment>
    <comment ref="C90" authorId="0" shapeId="0">
      <text>
        <r>
          <rPr>
            <sz val="9"/>
            <color indexed="81"/>
            <rFont val="돋움"/>
            <family val="3"/>
            <charset val="129"/>
          </rPr>
          <t>학교용지부담금</t>
        </r>
        <r>
          <rPr>
            <sz val="9"/>
            <color indexed="81"/>
            <rFont val="Tahoma"/>
            <family val="2"/>
          </rPr>
          <t>~</t>
        </r>
        <r>
          <rPr>
            <sz val="9"/>
            <color indexed="81"/>
            <rFont val="돋움"/>
            <family val="3"/>
            <charset val="129"/>
          </rPr>
          <t>기반시설부담금을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제외한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부담금</t>
        </r>
      </text>
    </comment>
  </commentList>
</comments>
</file>

<file path=xl/sharedStrings.xml><?xml version="1.0" encoding="utf-8"?>
<sst xmlns="http://schemas.openxmlformats.org/spreadsheetml/2006/main" count="437" uniqueCount="119">
  <si>
    <t xml:space="preserve"> </t>
  </si>
  <si>
    <t>징수결정액</t>
    <phoneticPr fontId="2" type="noConversion"/>
  </si>
  <si>
    <t>징 수 액</t>
    <phoneticPr fontId="2" type="noConversion"/>
  </si>
  <si>
    <t>최종예산액</t>
    <phoneticPr fontId="2" type="noConversion"/>
  </si>
  <si>
    <t>구 분</t>
    <phoneticPr fontId="2" type="noConversion"/>
  </si>
  <si>
    <t>(A)</t>
    <phoneticPr fontId="2" type="noConversion"/>
  </si>
  <si>
    <t>(B)</t>
    <phoneticPr fontId="2" type="noConversion"/>
  </si>
  <si>
    <t>(C)</t>
    <phoneticPr fontId="2" type="noConversion"/>
  </si>
  <si>
    <t>(D)</t>
    <phoneticPr fontId="2" type="noConversion"/>
  </si>
  <si>
    <t>징수율</t>
    <phoneticPr fontId="2" type="noConversion"/>
  </si>
  <si>
    <t>(C/A)</t>
    <phoneticPr fontId="2" type="noConversion"/>
  </si>
  <si>
    <t>(C/B)</t>
    <phoneticPr fontId="2" type="noConversion"/>
  </si>
  <si>
    <t xml:space="preserve"> 항 목 별</t>
    <phoneticPr fontId="2" type="noConversion"/>
  </si>
  <si>
    <t>(단위:원,%)</t>
    <phoneticPr fontId="2" type="noConversion"/>
  </si>
  <si>
    <t>미수납액</t>
  </si>
  <si>
    <t>미수납액
(E=B-C-D)</t>
    <phoneticPr fontId="2" type="noConversion"/>
  </si>
  <si>
    <t>체납액
(F=E-G)</t>
  </si>
  <si>
    <t>납기미도래
(G)</t>
  </si>
  <si>
    <t>200 세외수입</t>
    <phoneticPr fontId="2" type="noConversion"/>
  </si>
  <si>
    <t>210 경상적세외수입</t>
    <phoneticPr fontId="2" type="noConversion"/>
  </si>
  <si>
    <t>211 재산임대수입</t>
    <phoneticPr fontId="2" type="noConversion"/>
  </si>
  <si>
    <t>211-01 국유재산임대료</t>
    <phoneticPr fontId="2" type="noConversion"/>
  </si>
  <si>
    <t>211-02 공유재산임대료</t>
    <phoneticPr fontId="2" type="noConversion"/>
  </si>
  <si>
    <t>212 사용료수입</t>
    <phoneticPr fontId="2" type="noConversion"/>
  </si>
  <si>
    <t>212-01 도로사용료</t>
  </si>
  <si>
    <t>212-02 하천사용료</t>
  </si>
  <si>
    <t>212-03 하수도사용료</t>
  </si>
  <si>
    <t>212-04 상수도사용료</t>
  </si>
  <si>
    <t>212-05 공유수면사용료</t>
  </si>
  <si>
    <t>212-06 시장사용료</t>
  </si>
  <si>
    <t>212-07 입장료수입</t>
  </si>
  <si>
    <t>212-08 주차요금수입</t>
  </si>
  <si>
    <t>212-09 기타사용료</t>
  </si>
  <si>
    <t>213 수수료수입</t>
    <phoneticPr fontId="2" type="noConversion"/>
  </si>
  <si>
    <t>213-01 증지수입</t>
  </si>
  <si>
    <t>213-02 폐기물처리수수료</t>
  </si>
  <si>
    <t>213-03 재활용품수거판매수입</t>
  </si>
  <si>
    <t>213-04 보건의료수수료</t>
  </si>
  <si>
    <t>213-05 기타수수료</t>
  </si>
  <si>
    <t>214 사업수입</t>
    <phoneticPr fontId="2" type="noConversion"/>
  </si>
  <si>
    <t>214-01 사업장생산수입</t>
  </si>
  <si>
    <t>214-02 청산금수입</t>
  </si>
  <si>
    <t>214-03 매각사업수입</t>
  </si>
  <si>
    <t>214-04 배당금수입</t>
  </si>
  <si>
    <t>214-05 기타사업수입</t>
  </si>
  <si>
    <t>215 징수교부금수입</t>
    <phoneticPr fontId="2" type="noConversion"/>
  </si>
  <si>
    <t>216 이자수입</t>
    <phoneticPr fontId="2" type="noConversion"/>
  </si>
  <si>
    <t>216-01 공공예금이자수입</t>
  </si>
  <si>
    <t>216-02 융자금회수이자수입</t>
  </si>
  <si>
    <t>216-03 기타이자수입</t>
  </si>
  <si>
    <t>220 임시적세외수입</t>
    <phoneticPr fontId="2" type="noConversion"/>
  </si>
  <si>
    <t>221 재산매각수입</t>
    <phoneticPr fontId="2" type="noConversion"/>
  </si>
  <si>
    <t>221-01 국유재산매각귀속수입금</t>
  </si>
  <si>
    <t>221-02 시도유재산매각귀속수입금</t>
  </si>
  <si>
    <t>221-03 공유재산매각수입금</t>
  </si>
  <si>
    <t>221-04 불용품매각대금</t>
  </si>
  <si>
    <t>222 자치단체간부담금</t>
    <phoneticPr fontId="2" type="noConversion"/>
  </si>
  <si>
    <t>215-01 징수교부금수입</t>
  </si>
  <si>
    <t>222-01 자치단체간부담금</t>
  </si>
  <si>
    <t>223 보조금반환수입</t>
    <phoneticPr fontId="2" type="noConversion"/>
  </si>
  <si>
    <t>223-01 시ㆍ도비보조금등반환수입</t>
  </si>
  <si>
    <t>223-02 자체보조금등반환수입</t>
  </si>
  <si>
    <t>223-03 위탁비반환수입</t>
  </si>
  <si>
    <t>224 기타수입</t>
    <phoneticPr fontId="2" type="noConversion"/>
  </si>
  <si>
    <t>224-01 체납처분수입</t>
  </si>
  <si>
    <t>224-02 보상금수납금</t>
  </si>
  <si>
    <t>224-03 기부금수입</t>
  </si>
  <si>
    <t>224-04 지적재조사조정금</t>
  </si>
  <si>
    <t>224-05 지방교부세감소분보전수입</t>
  </si>
  <si>
    <t>224-06 위약금</t>
  </si>
  <si>
    <t>224-07 그외수입</t>
  </si>
  <si>
    <t>225 지난년도수입</t>
    <phoneticPr fontId="2" type="noConversion"/>
  </si>
  <si>
    <t>225-01 지난년도수입</t>
  </si>
  <si>
    <r>
      <t>230 지방행정제재</t>
    </r>
    <r>
      <rPr>
        <sz val="9"/>
        <rFont val="맑은 고딕"/>
        <family val="3"/>
        <charset val="129"/>
      </rPr>
      <t>‧</t>
    </r>
    <r>
      <rPr>
        <sz val="9"/>
        <rFont val="굴림"/>
        <family val="3"/>
      </rPr>
      <t>부과금</t>
    </r>
    <phoneticPr fontId="2" type="noConversion"/>
  </si>
  <si>
    <t>231 과징금</t>
    <phoneticPr fontId="2" type="noConversion"/>
  </si>
  <si>
    <t>231-01 과징금</t>
    <phoneticPr fontId="2" type="noConversion"/>
  </si>
  <si>
    <t>232 이행강제금</t>
    <phoneticPr fontId="2" type="noConversion"/>
  </si>
  <si>
    <t>232-01 이행강제금</t>
    <phoneticPr fontId="2" type="noConversion"/>
  </si>
  <si>
    <t>233 변상금</t>
    <phoneticPr fontId="2" type="noConversion"/>
  </si>
  <si>
    <t>233-01 변상금</t>
    <phoneticPr fontId="2" type="noConversion"/>
  </si>
  <si>
    <t>234 과태료</t>
    <phoneticPr fontId="2" type="noConversion"/>
  </si>
  <si>
    <t>234-01 차량관련과태료</t>
  </si>
  <si>
    <t>234-02 기타과태료</t>
  </si>
  <si>
    <t>235 환수금</t>
    <phoneticPr fontId="2" type="noConversion"/>
  </si>
  <si>
    <t>235-01 부정이익환수금</t>
  </si>
  <si>
    <t>236-01 부담금</t>
  </si>
  <si>
    <t>236 부담금</t>
    <phoneticPr fontId="2" type="noConversion"/>
  </si>
  <si>
    <t>237 범칙금</t>
    <phoneticPr fontId="2" type="noConversion"/>
  </si>
  <si>
    <t>237-01 범칙금</t>
    <phoneticPr fontId="2" type="noConversion"/>
  </si>
  <si>
    <t>기관명</t>
    <phoneticPr fontId="2" type="noConversion"/>
  </si>
  <si>
    <t>주차요금수입</t>
    <phoneticPr fontId="2" type="noConversion"/>
  </si>
  <si>
    <t>청산금수입</t>
    <phoneticPr fontId="2" type="noConversion"/>
  </si>
  <si>
    <t>매각사업수입</t>
    <phoneticPr fontId="2" type="noConversion"/>
  </si>
  <si>
    <t>기타사업수입</t>
    <phoneticPr fontId="2" type="noConversion"/>
  </si>
  <si>
    <t>그외수입</t>
    <phoneticPr fontId="2" type="noConversion"/>
  </si>
  <si>
    <t>여객자동차운수사업법위반 과징금</t>
    <phoneticPr fontId="2" type="noConversion"/>
  </si>
  <si>
    <t>과징금</t>
    <phoneticPr fontId="2" type="noConversion"/>
  </si>
  <si>
    <t>변상금</t>
    <phoneticPr fontId="2" type="noConversion"/>
  </si>
  <si>
    <t>기반시설부담금</t>
    <phoneticPr fontId="2" type="noConversion"/>
  </si>
  <si>
    <t>학교용지부담금</t>
    <phoneticPr fontId="2" type="noConversion"/>
  </si>
  <si>
    <t>교통유발부담금</t>
    <phoneticPr fontId="2" type="noConversion"/>
  </si>
  <si>
    <t>기타과징금</t>
    <phoneticPr fontId="2" type="noConversion"/>
  </si>
  <si>
    <t>부담금</t>
    <phoneticPr fontId="2" type="noConversion"/>
  </si>
  <si>
    <t>지난년도수입</t>
    <phoneticPr fontId="2" type="noConversion"/>
  </si>
  <si>
    <t>현년도</t>
    <phoneticPr fontId="2" type="noConversion"/>
  </si>
  <si>
    <t>과년도</t>
    <phoneticPr fontId="2" type="noConversion"/>
  </si>
  <si>
    <t>국공유변상금</t>
    <phoneticPr fontId="2" type="noConversion"/>
  </si>
  <si>
    <t>책임보험미가입과태료</t>
    <phoneticPr fontId="2" type="noConversion"/>
  </si>
  <si>
    <t>자동차검사지연과태료</t>
    <phoneticPr fontId="2" type="noConversion"/>
  </si>
  <si>
    <t>자동차정밀검사과태료</t>
    <phoneticPr fontId="2" type="noConversion"/>
  </si>
  <si>
    <t>부동산실명법과징금</t>
    <phoneticPr fontId="2" type="noConversion"/>
  </si>
  <si>
    <t>건축법이행강제금</t>
    <phoneticPr fontId="2" type="noConversion"/>
  </si>
  <si>
    <t>주정차위반과태료</t>
    <phoneticPr fontId="2" type="noConversion"/>
  </si>
  <si>
    <t>일반회계</t>
    <phoneticPr fontId="2" type="noConversion"/>
  </si>
  <si>
    <t>특별회계</t>
    <phoneticPr fontId="2" type="noConversion"/>
  </si>
  <si>
    <t>합       계</t>
    <phoneticPr fontId="2" type="noConversion"/>
  </si>
  <si>
    <t>정리보류액</t>
  </si>
  <si>
    <t>서구</t>
    <phoneticPr fontId="2" type="noConversion"/>
  </si>
  <si>
    <t xml:space="preserve">2024년  3월  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</si>
</sst>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80" formatCode="_-* #,##0.0_-;\-* #,##0.0_-;_-* &quot;-&quot;_-;_-@_-"/>
  </numFmts>
  <fonts count="17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name val="굴림"/>
      <family val="3"/>
      <charset val="129"/>
    </font>
    <font>
      <b/>
      <sz val="12"/>
      <name val="굴림"/>
      <family val="3"/>
      <charset val="129"/>
    </font>
    <font>
      <sz val="9"/>
      <name val="굴림"/>
      <family val="3"/>
      <charset val="129"/>
    </font>
    <font>
      <sz val="14"/>
      <name val="굴림"/>
      <family val="3"/>
      <charset val="129"/>
    </font>
    <font>
      <sz val="11"/>
      <name val="굴림"/>
      <family val="3"/>
      <charset val="129"/>
    </font>
    <font>
      <sz val="20"/>
      <name val="HY헤드라인M"/>
      <family val="1"/>
      <charset val="129"/>
    </font>
    <font>
      <sz val="9"/>
      <name val="맑은 고딕"/>
      <family val="3"/>
      <charset val="129"/>
    </font>
    <font>
      <sz val="9"/>
      <name val="굴림"/>
      <family val="3"/>
    </font>
    <font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9"/>
      <name val="굴림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rgb="FFFF0000"/>
      <name val="굴림"/>
      <family val="3"/>
      <charset val="129"/>
    </font>
  </fonts>
  <fills count="14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58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indexed="5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DFEC6"/>
        <bgColor indexed="64"/>
      </patternFill>
    </fill>
    <fill>
      <patternFill patternType="solid">
        <fgColor rgb="FFFEFCB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4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5" fillId="0" borderId="0">
      <alignment vertical="center"/>
    </xf>
  </cellStyleXfs>
  <cellXfs count="147">
    <xf numFmtId="0" fontId="0" fillId="0" borderId="0" xfId="0"/>
    <xf numFmtId="41" fontId="3" fillId="0" borderId="0" xfId="1" applyFont="1" applyFill="1" applyBorder="1" applyAlignment="1" applyProtection="1">
      <alignment vertical="center"/>
    </xf>
    <xf numFmtId="41" fontId="4" fillId="0" borderId="0" xfId="1" applyFont="1" applyFill="1" applyBorder="1" applyAlignment="1" applyProtection="1">
      <alignment vertical="center"/>
    </xf>
    <xf numFmtId="41" fontId="4" fillId="0" borderId="0" xfId="1" applyFont="1" applyAlignment="1" applyProtection="1">
      <alignment vertical="center"/>
    </xf>
    <xf numFmtId="41" fontId="3" fillId="0" borderId="0" xfId="1" applyFont="1" applyAlignment="1" applyProtection="1">
      <alignment vertical="center"/>
    </xf>
    <xf numFmtId="41" fontId="6" fillId="0" borderId="0" xfId="1" applyFont="1" applyAlignment="1" applyProtection="1">
      <alignment vertical="center"/>
    </xf>
    <xf numFmtId="0" fontId="3" fillId="0" borderId="0" xfId="0" applyFont="1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/>
    </xf>
    <xf numFmtId="0" fontId="5" fillId="0" borderId="0" xfId="0" applyFont="1" applyFill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8" fillId="0" borderId="0" xfId="0" applyFont="1" applyFill="1" applyProtection="1"/>
    <xf numFmtId="41" fontId="6" fillId="2" borderId="1" xfId="1" applyFont="1" applyFill="1" applyBorder="1" applyAlignment="1" applyProtection="1">
      <alignment vertical="center"/>
    </xf>
    <xf numFmtId="41" fontId="6" fillId="2" borderId="2" xfId="1" applyFont="1" applyFill="1" applyBorder="1" applyAlignment="1" applyProtection="1">
      <alignment horizontal="right" vertical="center"/>
    </xf>
    <xf numFmtId="41" fontId="6" fillId="2" borderId="3" xfId="1" applyFont="1" applyFill="1" applyBorder="1" applyAlignment="1" applyProtection="1">
      <alignment horizontal="right" vertical="center"/>
    </xf>
    <xf numFmtId="41" fontId="6" fillId="2" borderId="4" xfId="1" applyFont="1" applyFill="1" applyBorder="1" applyAlignment="1" applyProtection="1">
      <alignment horizontal="centerContinuous" vertical="center"/>
    </xf>
    <xf numFmtId="41" fontId="6" fillId="2" borderId="4" xfId="1" applyFont="1" applyFill="1" applyBorder="1" applyAlignment="1" applyProtection="1">
      <alignment horizontal="center" vertical="center"/>
    </xf>
    <xf numFmtId="41" fontId="5" fillId="3" borderId="5" xfId="1" applyFont="1" applyFill="1" applyBorder="1" applyAlignment="1" applyProtection="1">
      <alignment horizontal="center" vertical="center"/>
    </xf>
    <xf numFmtId="41" fontId="6" fillId="2" borderId="6" xfId="1" applyFont="1" applyFill="1" applyBorder="1" applyAlignment="1" applyProtection="1">
      <alignment vertical="center"/>
    </xf>
    <xf numFmtId="41" fontId="6" fillId="2" borderId="0" xfId="1" applyFont="1" applyFill="1" applyBorder="1" applyAlignment="1" applyProtection="1">
      <alignment vertical="center"/>
    </xf>
    <xf numFmtId="41" fontId="6" fillId="2" borderId="7" xfId="1" applyFont="1" applyFill="1" applyBorder="1" applyAlignment="1" applyProtection="1">
      <alignment vertical="center"/>
    </xf>
    <xf numFmtId="41" fontId="6" fillId="2" borderId="8" xfId="1" quotePrefix="1" applyFont="1" applyFill="1" applyBorder="1" applyAlignment="1" applyProtection="1">
      <alignment horizontal="center" vertical="center"/>
    </xf>
    <xf numFmtId="41" fontId="6" fillId="2" borderId="9" xfId="1" quotePrefix="1" applyFont="1" applyFill="1" applyBorder="1" applyAlignment="1" applyProtection="1">
      <alignment horizontal="center" vertical="center"/>
    </xf>
    <xf numFmtId="41" fontId="6" fillId="2" borderId="10" xfId="1" quotePrefix="1" applyFont="1" applyFill="1" applyBorder="1" applyAlignment="1" applyProtection="1">
      <alignment horizontal="center" vertical="center"/>
    </xf>
    <xf numFmtId="41" fontId="6" fillId="2" borderId="11" xfId="1" applyFont="1" applyFill="1" applyBorder="1" applyAlignment="1" applyProtection="1">
      <alignment horizontal="centerContinuous" vertical="center"/>
    </xf>
    <xf numFmtId="41" fontId="6" fillId="2" borderId="12" xfId="1" applyFont="1" applyFill="1" applyBorder="1" applyAlignment="1" applyProtection="1">
      <alignment horizontal="centerContinuous" vertical="center"/>
    </xf>
    <xf numFmtId="41" fontId="6" fillId="2" borderId="8" xfId="1" quotePrefix="1" applyFont="1" applyFill="1" applyBorder="1" applyAlignment="1" applyProtection="1">
      <alignment horizontal="center" vertical="center" wrapText="1"/>
    </xf>
    <xf numFmtId="41" fontId="11" fillId="4" borderId="13" xfId="1" applyFont="1" applyFill="1" applyBorder="1" applyAlignment="1" applyProtection="1">
      <alignment vertical="center" shrinkToFit="1"/>
    </xf>
    <xf numFmtId="180" fontId="11" fillId="4" borderId="13" xfId="1" applyNumberFormat="1" applyFont="1" applyFill="1" applyBorder="1" applyAlignment="1" applyProtection="1">
      <alignment vertical="center" shrinkToFit="1"/>
    </xf>
    <xf numFmtId="180" fontId="11" fillId="4" borderId="14" xfId="1" applyNumberFormat="1" applyFont="1" applyFill="1" applyBorder="1" applyAlignment="1" applyProtection="1">
      <alignment vertical="center" shrinkToFit="1"/>
    </xf>
    <xf numFmtId="41" fontId="11" fillId="5" borderId="15" xfId="1" applyFont="1" applyFill="1" applyBorder="1" applyAlignment="1" applyProtection="1">
      <alignment vertical="center" shrinkToFit="1"/>
    </xf>
    <xf numFmtId="41" fontId="11" fillId="5" borderId="16" xfId="1" applyFont="1" applyFill="1" applyBorder="1" applyAlignment="1" applyProtection="1">
      <alignment vertical="center" shrinkToFit="1"/>
    </xf>
    <xf numFmtId="41" fontId="11" fillId="6" borderId="17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</xf>
    <xf numFmtId="41" fontId="11" fillId="6" borderId="19" xfId="1" applyFont="1" applyFill="1" applyBorder="1" applyAlignment="1" applyProtection="1">
      <alignment vertical="center" shrinkToFit="1"/>
    </xf>
    <xf numFmtId="41" fontId="11" fillId="2" borderId="18" xfId="1" applyFont="1" applyFill="1" applyBorder="1" applyAlignment="1" applyProtection="1">
      <alignment vertical="center"/>
    </xf>
    <xf numFmtId="41" fontId="11" fillId="0" borderId="18" xfId="1" applyFont="1" applyFill="1" applyBorder="1" applyAlignment="1" applyProtection="1">
      <alignment vertical="center" shrinkToFit="1"/>
      <protection locked="0"/>
    </xf>
    <xf numFmtId="41" fontId="11" fillId="0" borderId="18" xfId="1" applyFont="1" applyFill="1" applyBorder="1" applyAlignment="1" applyProtection="1">
      <alignment vertical="center" shrinkToFit="1"/>
    </xf>
    <xf numFmtId="41" fontId="11" fillId="0" borderId="19" xfId="1" applyFont="1" applyFill="1" applyBorder="1" applyAlignment="1" applyProtection="1">
      <alignment vertical="center" shrinkToFit="1"/>
    </xf>
    <xf numFmtId="180" fontId="11" fillId="8" borderId="18" xfId="1" applyNumberFormat="1" applyFont="1" applyFill="1" applyBorder="1" applyAlignment="1" applyProtection="1">
      <alignment vertical="center" shrinkToFit="1"/>
    </xf>
    <xf numFmtId="180" fontId="11" fillId="8" borderId="19" xfId="1" applyNumberFormat="1" applyFont="1" applyFill="1" applyBorder="1" applyAlignment="1" applyProtection="1">
      <alignment vertical="center" shrinkToFit="1"/>
    </xf>
    <xf numFmtId="180" fontId="11" fillId="0" borderId="18" xfId="1" applyNumberFormat="1" applyFont="1" applyFill="1" applyBorder="1" applyAlignment="1" applyProtection="1">
      <alignment vertical="center" shrinkToFit="1"/>
    </xf>
    <xf numFmtId="180" fontId="11" fillId="0" borderId="19" xfId="1" applyNumberFormat="1" applyFont="1" applyFill="1" applyBorder="1" applyAlignment="1" applyProtection="1">
      <alignment vertical="center" shrinkToFit="1"/>
    </xf>
    <xf numFmtId="41" fontId="11" fillId="5" borderId="18" xfId="1" applyFont="1" applyFill="1" applyBorder="1" applyAlignment="1" applyProtection="1">
      <alignment vertical="center" shrinkToFit="1"/>
    </xf>
    <xf numFmtId="180" fontId="11" fillId="5" borderId="18" xfId="1" applyNumberFormat="1" applyFont="1" applyFill="1" applyBorder="1" applyAlignment="1" applyProtection="1">
      <alignment vertical="center" shrinkToFit="1"/>
    </xf>
    <xf numFmtId="180" fontId="11" fillId="5" borderId="19" xfId="1" applyNumberFormat="1" applyFont="1" applyFill="1" applyBorder="1" applyAlignment="1" applyProtection="1">
      <alignment vertical="center" shrinkToFit="1"/>
    </xf>
    <xf numFmtId="41" fontId="11" fillId="2" borderId="17" xfId="1" applyFont="1" applyFill="1" applyBorder="1" applyAlignment="1" applyProtection="1">
      <alignment vertical="center"/>
    </xf>
    <xf numFmtId="41" fontId="11" fillId="7" borderId="18" xfId="1" applyFont="1" applyFill="1" applyBorder="1" applyAlignment="1" applyProtection="1">
      <alignment vertical="center" shrinkToFit="1"/>
      <protection locked="0"/>
    </xf>
    <xf numFmtId="41" fontId="11" fillId="9" borderId="17" xfId="1" applyFont="1" applyFill="1" applyBorder="1" applyAlignment="1" applyProtection="1">
      <alignment vertical="center"/>
    </xf>
    <xf numFmtId="41" fontId="11" fillId="9" borderId="18" xfId="1" applyFont="1" applyFill="1" applyBorder="1" applyAlignment="1" applyProtection="1">
      <alignment vertical="center"/>
    </xf>
    <xf numFmtId="41" fontId="11" fillId="6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  <protection locked="0"/>
    </xf>
    <xf numFmtId="41" fontId="11" fillId="10" borderId="18" xfId="1" applyFont="1" applyFill="1" applyBorder="1" applyAlignment="1" applyProtection="1">
      <alignment vertical="center" shrinkToFit="1"/>
    </xf>
    <xf numFmtId="180" fontId="11" fillId="10" borderId="18" xfId="1" applyNumberFormat="1" applyFont="1" applyFill="1" applyBorder="1" applyAlignment="1" applyProtection="1">
      <alignment vertical="center" shrinkToFit="1"/>
    </xf>
    <xf numFmtId="180" fontId="11" fillId="10" borderId="19" xfId="1" applyNumberFormat="1" applyFont="1" applyFill="1" applyBorder="1" applyAlignment="1" applyProtection="1">
      <alignment vertical="center" shrinkToFit="1"/>
    </xf>
    <xf numFmtId="41" fontId="11" fillId="11" borderId="18" xfId="1" applyFont="1" applyFill="1" applyBorder="1" applyAlignment="1" applyProtection="1">
      <alignment vertical="center" shrinkToFit="1"/>
      <protection locked="0"/>
    </xf>
    <xf numFmtId="180" fontId="11" fillId="11" borderId="18" xfId="1" applyNumberFormat="1" applyFont="1" applyFill="1" applyBorder="1" applyAlignment="1" applyProtection="1">
      <alignment vertical="center" shrinkToFit="1"/>
    </xf>
    <xf numFmtId="180" fontId="11" fillId="11" borderId="19" xfId="1" applyNumberFormat="1" applyFont="1" applyFill="1" applyBorder="1" applyAlignment="1" applyProtection="1">
      <alignment vertical="center" shrinkToFit="1"/>
    </xf>
    <xf numFmtId="41" fontId="11" fillId="6" borderId="20" xfId="1" applyFont="1" applyFill="1" applyBorder="1" applyAlignment="1" applyProtection="1">
      <alignment vertical="center"/>
    </xf>
    <xf numFmtId="41" fontId="11" fillId="6" borderId="9" xfId="1" applyFont="1" applyFill="1" applyBorder="1" applyAlignment="1" applyProtection="1">
      <alignment vertical="center"/>
    </xf>
    <xf numFmtId="41" fontId="11" fillId="2" borderId="20" xfId="1" applyFont="1" applyFill="1" applyBorder="1" applyAlignment="1" applyProtection="1">
      <alignment vertical="center"/>
    </xf>
    <xf numFmtId="41" fontId="11" fillId="2" borderId="21" xfId="1" applyFont="1" applyFill="1" applyBorder="1" applyAlignment="1" applyProtection="1">
      <alignment vertical="center"/>
    </xf>
    <xf numFmtId="41" fontId="11" fillId="2" borderId="22" xfId="1" applyFont="1" applyFill="1" applyBorder="1" applyAlignment="1" applyProtection="1">
      <alignment vertical="center"/>
    </xf>
    <xf numFmtId="41" fontId="11" fillId="2" borderId="9" xfId="1" applyFont="1" applyFill="1" applyBorder="1" applyAlignment="1" applyProtection="1">
      <alignment vertical="center"/>
    </xf>
    <xf numFmtId="41" fontId="11" fillId="7" borderId="9" xfId="1" applyFont="1" applyFill="1" applyBorder="1" applyAlignment="1" applyProtection="1">
      <alignment vertical="center" shrinkToFit="1"/>
      <protection locked="0"/>
    </xf>
    <xf numFmtId="180" fontId="11" fillId="0" borderId="9" xfId="1" applyNumberFormat="1" applyFont="1" applyFill="1" applyBorder="1" applyAlignment="1" applyProtection="1">
      <alignment vertical="center" shrinkToFit="1"/>
    </xf>
    <xf numFmtId="180" fontId="11" fillId="0" borderId="10" xfId="1" applyNumberFormat="1" applyFont="1" applyFill="1" applyBorder="1" applyAlignment="1" applyProtection="1">
      <alignment vertical="center" shrinkToFit="1"/>
    </xf>
    <xf numFmtId="41" fontId="11" fillId="2" borderId="23" xfId="1" applyFont="1" applyFill="1" applyBorder="1" applyAlignment="1" applyProtection="1">
      <alignment vertical="center"/>
    </xf>
    <xf numFmtId="41" fontId="11" fillId="7" borderId="23" xfId="1" applyFont="1" applyFill="1" applyBorder="1" applyAlignment="1" applyProtection="1">
      <alignment vertical="center" shrinkToFit="1"/>
      <protection locked="0"/>
    </xf>
    <xf numFmtId="41" fontId="11" fillId="0" borderId="23" xfId="1" applyFont="1" applyFill="1" applyBorder="1" applyAlignment="1" applyProtection="1">
      <alignment vertical="center" shrinkToFit="1"/>
    </xf>
    <xf numFmtId="180" fontId="11" fillId="0" borderId="23" xfId="1" applyNumberFormat="1" applyFont="1" applyFill="1" applyBorder="1" applyAlignment="1" applyProtection="1">
      <alignment vertical="center" shrinkToFit="1"/>
    </xf>
    <xf numFmtId="180" fontId="11" fillId="0" borderId="24" xfId="1" applyNumberFormat="1" applyFont="1" applyFill="1" applyBorder="1" applyAlignment="1" applyProtection="1">
      <alignment vertical="center" shrinkToFit="1"/>
    </xf>
    <xf numFmtId="41" fontId="11" fillId="2" borderId="25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18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16" fillId="2" borderId="9" xfId="1" applyFont="1" applyFill="1" applyBorder="1" applyAlignment="1" applyProtection="1">
      <alignment vertical="center"/>
    </xf>
    <xf numFmtId="41" fontId="6" fillId="4" borderId="11" xfId="1" applyFont="1" applyFill="1" applyBorder="1" applyAlignment="1" applyProtection="1">
      <alignment vertical="center" shrinkToFit="1"/>
    </xf>
    <xf numFmtId="180" fontId="6" fillId="4" borderId="11" xfId="1" applyNumberFormat="1" applyFont="1" applyFill="1" applyBorder="1" applyAlignment="1" applyProtection="1">
      <alignment vertical="center" shrinkToFit="1"/>
    </xf>
    <xf numFmtId="180" fontId="6" fillId="4" borderId="26" xfId="1" applyNumberFormat="1" applyFont="1" applyFill="1" applyBorder="1" applyAlignment="1" applyProtection="1">
      <alignment vertical="center" shrinkToFit="1"/>
    </xf>
    <xf numFmtId="41" fontId="6" fillId="4" borderId="15" xfId="1" applyFont="1" applyFill="1" applyBorder="1" applyAlignment="1" applyProtection="1">
      <alignment vertical="center"/>
    </xf>
    <xf numFmtId="41" fontId="6" fillId="4" borderId="15" xfId="1" applyFont="1" applyFill="1" applyBorder="1" applyAlignment="1" applyProtection="1">
      <alignment horizontal="center" vertical="center"/>
    </xf>
    <xf numFmtId="41" fontId="6" fillId="4" borderId="15" xfId="1" applyFont="1" applyFill="1" applyBorder="1" applyAlignment="1" applyProtection="1">
      <alignment vertical="center" shrinkToFit="1"/>
    </xf>
    <xf numFmtId="180" fontId="6" fillId="4" borderId="15" xfId="1" applyNumberFormat="1" applyFont="1" applyFill="1" applyBorder="1" applyAlignment="1" applyProtection="1">
      <alignment vertical="center" shrinkToFit="1"/>
    </xf>
    <xf numFmtId="180" fontId="6" fillId="4" borderId="16" xfId="1" applyNumberFormat="1" applyFont="1" applyFill="1" applyBorder="1" applyAlignment="1" applyProtection="1">
      <alignment vertical="center" shrinkToFit="1"/>
    </xf>
    <xf numFmtId="41" fontId="6" fillId="4" borderId="27" xfId="1" applyFont="1" applyFill="1" applyBorder="1" applyAlignment="1" applyProtection="1">
      <alignment vertical="center"/>
    </xf>
    <xf numFmtId="41" fontId="6" fillId="4" borderId="27" xfId="1" applyFont="1" applyFill="1" applyBorder="1" applyAlignment="1" applyProtection="1">
      <alignment horizontal="center" vertical="center"/>
    </xf>
    <xf numFmtId="41" fontId="6" fillId="4" borderId="27" xfId="1" applyFont="1" applyFill="1" applyBorder="1" applyAlignment="1" applyProtection="1">
      <alignment vertical="center" shrinkToFit="1"/>
    </xf>
    <xf numFmtId="180" fontId="6" fillId="4" borderId="27" xfId="1" applyNumberFormat="1" applyFont="1" applyFill="1" applyBorder="1" applyAlignment="1" applyProtection="1">
      <alignment vertical="center" shrinkToFit="1"/>
    </xf>
    <xf numFmtId="180" fontId="6" fillId="4" borderId="28" xfId="1" applyNumberFormat="1" applyFont="1" applyFill="1" applyBorder="1" applyAlignment="1" applyProtection="1">
      <alignment vertical="center" shrinkToFit="1"/>
    </xf>
    <xf numFmtId="41" fontId="6" fillId="12" borderId="15" xfId="1" applyFont="1" applyFill="1" applyBorder="1" applyAlignment="1" applyProtection="1">
      <alignment vertical="center" shrinkToFit="1"/>
    </xf>
    <xf numFmtId="41" fontId="6" fillId="12" borderId="16" xfId="1" applyFont="1" applyFill="1" applyBorder="1" applyAlignment="1" applyProtection="1">
      <alignment vertical="center" shrinkToFit="1"/>
    </xf>
    <xf numFmtId="41" fontId="6" fillId="12" borderId="18" xfId="1" applyFont="1" applyFill="1" applyBorder="1" applyAlignment="1" applyProtection="1">
      <alignment vertical="center"/>
    </xf>
    <xf numFmtId="41" fontId="6" fillId="12" borderId="18" xfId="1" applyFont="1" applyFill="1" applyBorder="1" applyAlignment="1" applyProtection="1">
      <alignment vertical="center" shrinkToFit="1"/>
      <protection locked="0"/>
    </xf>
    <xf numFmtId="41" fontId="6" fillId="12" borderId="18" xfId="1" applyFont="1" applyFill="1" applyBorder="1" applyAlignment="1" applyProtection="1">
      <alignment vertical="center" shrinkToFit="1"/>
    </xf>
    <xf numFmtId="41" fontId="6" fillId="12" borderId="19" xfId="1" applyFont="1" applyFill="1" applyBorder="1" applyAlignment="1" applyProtection="1">
      <alignment vertical="center" shrinkToFit="1"/>
    </xf>
    <xf numFmtId="41" fontId="6" fillId="9" borderId="17" xfId="1" applyFont="1" applyFill="1" applyBorder="1" applyAlignment="1" applyProtection="1">
      <alignment vertical="center"/>
    </xf>
    <xf numFmtId="41" fontId="6" fillId="9" borderId="18" xfId="1" applyFont="1" applyFill="1" applyBorder="1" applyAlignment="1" applyProtection="1">
      <alignment vertical="center"/>
    </xf>
    <xf numFmtId="41" fontId="6" fillId="6" borderId="18" xfId="1" applyFont="1" applyFill="1" applyBorder="1" applyAlignment="1" applyProtection="1">
      <alignment vertical="center" shrinkToFit="1"/>
    </xf>
    <xf numFmtId="41" fontId="6" fillId="6" borderId="19" xfId="1" applyFont="1" applyFill="1" applyBorder="1" applyAlignment="1" applyProtection="1">
      <alignment vertical="center" shrinkToFit="1"/>
    </xf>
    <xf numFmtId="41" fontId="6" fillId="2" borderId="20" xfId="1" applyFont="1" applyFill="1" applyBorder="1" applyAlignment="1" applyProtection="1">
      <alignment vertical="center"/>
    </xf>
    <xf numFmtId="41" fontId="6" fillId="2" borderId="18" xfId="1" applyFont="1" applyFill="1" applyBorder="1" applyAlignment="1" applyProtection="1">
      <alignment vertical="center"/>
    </xf>
    <xf numFmtId="41" fontId="6" fillId="0" borderId="18" xfId="1" applyFont="1" applyFill="1" applyBorder="1" applyAlignment="1" applyProtection="1">
      <alignment vertical="center" shrinkToFit="1"/>
      <protection locked="0"/>
    </xf>
    <xf numFmtId="41" fontId="6" fillId="0" borderId="18" xfId="1" applyFont="1" applyFill="1" applyBorder="1" applyAlignment="1" applyProtection="1">
      <alignment vertical="center" shrinkToFit="1"/>
    </xf>
    <xf numFmtId="41" fontId="6" fillId="0" borderId="19" xfId="1" applyFont="1" applyFill="1" applyBorder="1" applyAlignment="1" applyProtection="1">
      <alignment vertical="center" shrinkToFit="1"/>
    </xf>
    <xf numFmtId="41" fontId="6" fillId="2" borderId="21" xfId="1" applyFont="1" applyFill="1" applyBorder="1" applyAlignment="1" applyProtection="1">
      <alignment vertical="center"/>
    </xf>
    <xf numFmtId="41" fontId="6" fillId="12" borderId="11" xfId="1" applyFont="1" applyFill="1" applyBorder="1" applyAlignment="1" applyProtection="1">
      <alignment vertical="center" shrinkToFit="1"/>
    </xf>
    <xf numFmtId="41" fontId="6" fillId="12" borderId="26" xfId="1" applyFont="1" applyFill="1" applyBorder="1" applyAlignment="1" applyProtection="1">
      <alignment vertical="center" shrinkToFit="1"/>
    </xf>
    <xf numFmtId="41" fontId="6" fillId="12" borderId="23" xfId="1" applyFont="1" applyFill="1" applyBorder="1" applyAlignment="1" applyProtection="1">
      <alignment vertical="center"/>
    </xf>
    <xf numFmtId="41" fontId="6" fillId="12" borderId="23" xfId="1" applyFont="1" applyFill="1" applyBorder="1" applyAlignment="1" applyProtection="1">
      <alignment vertical="center" shrinkToFit="1"/>
      <protection locked="0"/>
    </xf>
    <xf numFmtId="41" fontId="6" fillId="12" borderId="23" xfId="1" applyFont="1" applyFill="1" applyBorder="1" applyAlignment="1" applyProtection="1">
      <alignment vertical="center" shrinkToFit="1"/>
    </xf>
    <xf numFmtId="41" fontId="6" fillId="12" borderId="24" xfId="1" applyFont="1" applyFill="1" applyBorder="1" applyAlignment="1" applyProtection="1">
      <alignment vertical="center" shrinkToFit="1"/>
    </xf>
    <xf numFmtId="41" fontId="6" fillId="2" borderId="9" xfId="1" applyFont="1" applyFill="1" applyBorder="1" applyAlignment="1" applyProtection="1">
      <alignment vertical="center"/>
    </xf>
    <xf numFmtId="41" fontId="6" fillId="0" borderId="9" xfId="1" applyFont="1" applyFill="1" applyBorder="1" applyAlignment="1" applyProtection="1">
      <alignment vertical="center" shrinkToFit="1"/>
      <protection locked="0"/>
    </xf>
    <xf numFmtId="41" fontId="6" fillId="0" borderId="9" xfId="1" applyFont="1" applyFill="1" applyBorder="1" applyAlignment="1" applyProtection="1">
      <alignment vertical="center" shrinkToFit="1"/>
    </xf>
    <xf numFmtId="41" fontId="6" fillId="0" borderId="10" xfId="1" applyFont="1" applyFill="1" applyBorder="1" applyAlignment="1" applyProtection="1">
      <alignment vertical="center" shrinkToFit="1"/>
    </xf>
    <xf numFmtId="41" fontId="6" fillId="2" borderId="23" xfId="1" applyFont="1" applyFill="1" applyBorder="1" applyAlignment="1" applyProtection="1">
      <alignment vertical="center"/>
    </xf>
    <xf numFmtId="41" fontId="6" fillId="0" borderId="23" xfId="1" applyFont="1" applyFill="1" applyBorder="1" applyAlignment="1" applyProtection="1">
      <alignment vertical="center" shrinkToFit="1"/>
      <protection locked="0"/>
    </xf>
    <xf numFmtId="41" fontId="6" fillId="0" borderId="23" xfId="1" applyFont="1" applyFill="1" applyBorder="1" applyAlignment="1" applyProtection="1">
      <alignment vertical="center" shrinkToFit="1"/>
    </xf>
    <xf numFmtId="41" fontId="6" fillId="0" borderId="24" xfId="1" applyFont="1" applyFill="1" applyBorder="1" applyAlignment="1" applyProtection="1">
      <alignment vertical="center" shrinkToFit="1"/>
    </xf>
    <xf numFmtId="41" fontId="6" fillId="0" borderId="0" xfId="0" applyNumberFormat="1" applyFont="1" applyAlignment="1" applyProtection="1">
      <alignment vertical="center"/>
    </xf>
    <xf numFmtId="0" fontId="9" fillId="0" borderId="0" xfId="0" applyFont="1" applyFill="1" applyBorder="1" applyAlignment="1" applyProtection="1">
      <alignment horizontal="center" vertical="center"/>
      <protection locked="0"/>
    </xf>
    <xf numFmtId="41" fontId="8" fillId="0" borderId="31" xfId="1" applyFont="1" applyFill="1" applyBorder="1" applyAlignment="1" applyProtection="1">
      <alignment horizontal="right" vertical="center"/>
    </xf>
    <xf numFmtId="41" fontId="6" fillId="4" borderId="32" xfId="1" applyFont="1" applyFill="1" applyBorder="1" applyAlignment="1" applyProtection="1">
      <alignment horizontal="left" vertical="center"/>
    </xf>
    <xf numFmtId="41" fontId="11" fillId="4" borderId="13" xfId="1" applyFont="1" applyFill="1" applyBorder="1" applyAlignment="1" applyProtection="1">
      <alignment horizontal="left" vertical="center"/>
    </xf>
    <xf numFmtId="41" fontId="7" fillId="0" borderId="18" xfId="1" applyFont="1" applyFill="1" applyBorder="1" applyAlignment="1" applyProtection="1">
      <alignment horizontal="center" vertical="center"/>
      <protection locked="0"/>
    </xf>
    <xf numFmtId="41" fontId="6" fillId="2" borderId="12" xfId="1" applyFont="1" applyFill="1" applyBorder="1" applyAlignment="1" applyProtection="1">
      <alignment horizontal="center" vertical="center"/>
    </xf>
    <xf numFmtId="41" fontId="6" fillId="2" borderId="33" xfId="1" applyFont="1" applyFill="1" applyBorder="1" applyAlignment="1" applyProtection="1">
      <alignment horizontal="center" vertical="center"/>
    </xf>
    <xf numFmtId="41" fontId="11" fillId="5" borderId="29" xfId="1" applyFont="1" applyFill="1" applyBorder="1" applyAlignment="1" applyProtection="1">
      <alignment horizontal="left" vertical="center"/>
    </xf>
    <xf numFmtId="41" fontId="11" fillId="5" borderId="11" xfId="1" applyFont="1" applyFill="1" applyBorder="1" applyAlignment="1" applyProtection="1">
      <alignment horizontal="left" vertical="center"/>
    </xf>
    <xf numFmtId="0" fontId="5" fillId="0" borderId="30" xfId="0" applyFont="1" applyBorder="1" applyAlignment="1" applyProtection="1">
      <alignment horizontal="left" vertical="center"/>
      <protection locked="0"/>
    </xf>
    <xf numFmtId="41" fontId="11" fillId="13" borderId="17" xfId="1" applyFont="1" applyFill="1" applyBorder="1" applyAlignment="1" applyProtection="1">
      <alignment horizontal="left" vertical="center"/>
    </xf>
    <xf numFmtId="41" fontId="11" fillId="13" borderId="18" xfId="1" applyFont="1" applyFill="1" applyBorder="1" applyAlignment="1" applyProtection="1">
      <alignment horizontal="left" vertical="center"/>
    </xf>
    <xf numFmtId="41" fontId="11" fillId="2" borderId="17" xfId="1" applyFont="1" applyFill="1" applyBorder="1" applyAlignment="1" applyProtection="1">
      <alignment horizontal="center" vertical="center"/>
    </xf>
    <xf numFmtId="41" fontId="14" fillId="4" borderId="29" xfId="1" applyFont="1" applyFill="1" applyBorder="1" applyAlignment="1" applyProtection="1">
      <alignment horizontal="center" vertical="center"/>
    </xf>
    <xf numFmtId="41" fontId="14" fillId="4" borderId="11" xfId="1" applyFont="1" applyFill="1" applyBorder="1" applyAlignment="1" applyProtection="1">
      <alignment horizontal="center" vertical="center"/>
    </xf>
    <xf numFmtId="41" fontId="6" fillId="4" borderId="21" xfId="1" applyFont="1" applyFill="1" applyBorder="1" applyAlignment="1" applyProtection="1">
      <alignment horizontal="center" vertical="center"/>
    </xf>
    <xf numFmtId="41" fontId="6" fillId="4" borderId="34" xfId="1" applyFont="1" applyFill="1" applyBorder="1" applyAlignment="1" applyProtection="1">
      <alignment horizontal="center" vertical="center"/>
    </xf>
    <xf numFmtId="41" fontId="6" fillId="12" borderId="20" xfId="1" applyFont="1" applyFill="1" applyBorder="1" applyAlignment="1" applyProtection="1">
      <alignment horizontal="center" vertical="center"/>
    </xf>
    <xf numFmtId="41" fontId="6" fillId="12" borderId="22" xfId="1" applyFont="1" applyFill="1" applyBorder="1" applyAlignment="1" applyProtection="1">
      <alignment horizontal="center" vertical="center"/>
    </xf>
    <xf numFmtId="41" fontId="14" fillId="12" borderId="29" xfId="1" applyFont="1" applyFill="1" applyBorder="1" applyAlignment="1" applyProtection="1">
      <alignment horizontal="center" vertical="center"/>
    </xf>
    <xf numFmtId="41" fontId="14" fillId="12" borderId="11" xfId="1" applyFont="1" applyFill="1" applyBorder="1" applyAlignment="1" applyProtection="1">
      <alignment horizontal="center" vertical="center"/>
    </xf>
    <xf numFmtId="41" fontId="6" fillId="12" borderId="34" xfId="1" applyFont="1" applyFill="1" applyBorder="1" applyAlignment="1" applyProtection="1">
      <alignment horizontal="center" vertical="center"/>
    </xf>
    <xf numFmtId="41" fontId="6" fillId="2" borderId="20" xfId="1" applyFont="1" applyFill="1" applyBorder="1" applyAlignment="1" applyProtection="1">
      <alignment horizontal="center" vertical="center"/>
    </xf>
    <xf numFmtId="41" fontId="6" fillId="2" borderId="34" xfId="1" applyFont="1" applyFill="1" applyBorder="1" applyAlignment="1" applyProtection="1">
      <alignment horizontal="center" vertical="center"/>
    </xf>
    <xf numFmtId="41" fontId="14" fillId="12" borderId="22" xfId="1" applyFont="1" applyFill="1" applyBorder="1" applyAlignment="1" applyProtection="1">
      <alignment horizontal="center" vertical="center"/>
    </xf>
    <xf numFmtId="41" fontId="14" fillId="12" borderId="15" xfId="1" applyFont="1" applyFill="1" applyBorder="1" applyAlignment="1" applyProtection="1">
      <alignment horizontal="center" vertical="center"/>
    </xf>
  </cellXfs>
  <cellStyles count="4">
    <cellStyle name="쉼표 [0]" xfId="1" builtinId="6"/>
    <cellStyle name="쉼표 [0] 2" xfId="2"/>
    <cellStyle name="표준" xfId="0" builtinId="0"/>
    <cellStyle name="표준 2" xfId="3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E2FED6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CAFAFE"/>
      <rgbColor rgb="00FDFEC6"/>
      <rgbColor rgb="00FFE0D1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74" name="Line 1">
          <a:extLst>
            <a:ext uri="{FF2B5EF4-FFF2-40B4-BE49-F238E27FC236}">
              <a16:creationId xmlns:a16="http://schemas.microsoft.com/office/drawing/2014/main" id="{74A7FF09-479B-4948-4829-7E0037E5361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75" name="Line 1">
          <a:extLst>
            <a:ext uri="{FF2B5EF4-FFF2-40B4-BE49-F238E27FC236}">
              <a16:creationId xmlns:a16="http://schemas.microsoft.com/office/drawing/2014/main" id="{CD340587-1C57-E4A8-05C5-BE4BDA12C5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76" name="Line 1">
          <a:extLst>
            <a:ext uri="{FF2B5EF4-FFF2-40B4-BE49-F238E27FC236}">
              <a16:creationId xmlns:a16="http://schemas.microsoft.com/office/drawing/2014/main" id="{A8A05957-664B-EDE5-FAA0-E900BE0A63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77" name="Line 1">
          <a:extLst>
            <a:ext uri="{FF2B5EF4-FFF2-40B4-BE49-F238E27FC236}">
              <a16:creationId xmlns:a16="http://schemas.microsoft.com/office/drawing/2014/main" id="{8EF94348-7362-C413-3F1E-E5E48E070E0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78" name="Line 1">
          <a:extLst>
            <a:ext uri="{FF2B5EF4-FFF2-40B4-BE49-F238E27FC236}">
              <a16:creationId xmlns:a16="http://schemas.microsoft.com/office/drawing/2014/main" id="{86813BE9-B428-CD22-7792-5609AA0BAD3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79" name="Line 1">
          <a:extLst>
            <a:ext uri="{FF2B5EF4-FFF2-40B4-BE49-F238E27FC236}">
              <a16:creationId xmlns:a16="http://schemas.microsoft.com/office/drawing/2014/main" id="{C46CEAE1-093C-E712-F049-3E1A078B6E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0" name="Line 1">
          <a:extLst>
            <a:ext uri="{FF2B5EF4-FFF2-40B4-BE49-F238E27FC236}">
              <a16:creationId xmlns:a16="http://schemas.microsoft.com/office/drawing/2014/main" id="{643F5727-0595-2076-A963-F00EA1540EA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1" name="Line 1">
          <a:extLst>
            <a:ext uri="{FF2B5EF4-FFF2-40B4-BE49-F238E27FC236}">
              <a16:creationId xmlns:a16="http://schemas.microsoft.com/office/drawing/2014/main" id="{752D0E20-169B-E072-0B82-C01998789F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2" name="Line 1">
          <a:extLst>
            <a:ext uri="{FF2B5EF4-FFF2-40B4-BE49-F238E27FC236}">
              <a16:creationId xmlns:a16="http://schemas.microsoft.com/office/drawing/2014/main" id="{43DFD6E3-2617-B20B-7228-9DDD336C391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3" name="Line 1">
          <a:extLst>
            <a:ext uri="{FF2B5EF4-FFF2-40B4-BE49-F238E27FC236}">
              <a16:creationId xmlns:a16="http://schemas.microsoft.com/office/drawing/2014/main" id="{921911C4-EF87-ECCE-E9BF-7950BDD2B8E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4" name="Line 1">
          <a:extLst>
            <a:ext uri="{FF2B5EF4-FFF2-40B4-BE49-F238E27FC236}">
              <a16:creationId xmlns:a16="http://schemas.microsoft.com/office/drawing/2014/main" id="{A1184263-124E-2C1C-39D5-F96D85371C7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5" name="Line 1">
          <a:extLst>
            <a:ext uri="{FF2B5EF4-FFF2-40B4-BE49-F238E27FC236}">
              <a16:creationId xmlns:a16="http://schemas.microsoft.com/office/drawing/2014/main" id="{D9723149-B5D9-1553-4E2D-1618811E895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6" name="Line 1">
          <a:extLst>
            <a:ext uri="{FF2B5EF4-FFF2-40B4-BE49-F238E27FC236}">
              <a16:creationId xmlns:a16="http://schemas.microsoft.com/office/drawing/2014/main" id="{0989147D-3FEA-9B1C-E9C7-9C554DA497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7" name="Line 1">
          <a:extLst>
            <a:ext uri="{FF2B5EF4-FFF2-40B4-BE49-F238E27FC236}">
              <a16:creationId xmlns:a16="http://schemas.microsoft.com/office/drawing/2014/main" id="{D2C18BF7-C89A-5A8E-1BAE-F967E3493A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8" name="Line 1">
          <a:extLst>
            <a:ext uri="{FF2B5EF4-FFF2-40B4-BE49-F238E27FC236}">
              <a16:creationId xmlns:a16="http://schemas.microsoft.com/office/drawing/2014/main" id="{7CD3796A-E681-CB87-4598-60D06FDE04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89" name="Line 1">
          <a:extLst>
            <a:ext uri="{FF2B5EF4-FFF2-40B4-BE49-F238E27FC236}">
              <a16:creationId xmlns:a16="http://schemas.microsoft.com/office/drawing/2014/main" id="{6172F72F-ABF8-CEB5-0B62-D53886E02A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0" name="Line 1">
          <a:extLst>
            <a:ext uri="{FF2B5EF4-FFF2-40B4-BE49-F238E27FC236}">
              <a16:creationId xmlns:a16="http://schemas.microsoft.com/office/drawing/2014/main" id="{2018990C-C5C0-CA83-F49D-18CC555A03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1" name="Line 1">
          <a:extLst>
            <a:ext uri="{FF2B5EF4-FFF2-40B4-BE49-F238E27FC236}">
              <a16:creationId xmlns:a16="http://schemas.microsoft.com/office/drawing/2014/main" id="{E419A5CE-B07D-1CE6-B6D0-8F3C5ADC02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2" name="Line 1">
          <a:extLst>
            <a:ext uri="{FF2B5EF4-FFF2-40B4-BE49-F238E27FC236}">
              <a16:creationId xmlns:a16="http://schemas.microsoft.com/office/drawing/2014/main" id="{378723D4-38F3-B1C6-D9B1-71D23B9929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3" name="Line 1">
          <a:extLst>
            <a:ext uri="{FF2B5EF4-FFF2-40B4-BE49-F238E27FC236}">
              <a16:creationId xmlns:a16="http://schemas.microsoft.com/office/drawing/2014/main" id="{0703EAC0-805A-28B5-9883-60A3F584AC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4" name="Line 1">
          <a:extLst>
            <a:ext uri="{FF2B5EF4-FFF2-40B4-BE49-F238E27FC236}">
              <a16:creationId xmlns:a16="http://schemas.microsoft.com/office/drawing/2014/main" id="{3D34A606-EBC9-6607-D3FC-6DD62693E69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5" name="Line 1">
          <a:extLst>
            <a:ext uri="{FF2B5EF4-FFF2-40B4-BE49-F238E27FC236}">
              <a16:creationId xmlns:a16="http://schemas.microsoft.com/office/drawing/2014/main" id="{E65F4542-F659-9C43-E0A2-5E2182D6A4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6" name="Line 1">
          <a:extLst>
            <a:ext uri="{FF2B5EF4-FFF2-40B4-BE49-F238E27FC236}">
              <a16:creationId xmlns:a16="http://schemas.microsoft.com/office/drawing/2014/main" id="{2777CB04-EF25-0EB0-7FDD-4A109D719B2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7" name="Line 1">
          <a:extLst>
            <a:ext uri="{FF2B5EF4-FFF2-40B4-BE49-F238E27FC236}">
              <a16:creationId xmlns:a16="http://schemas.microsoft.com/office/drawing/2014/main" id="{7B116A66-A96D-940B-9B1C-4319B9B037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8" name="Line 1">
          <a:extLst>
            <a:ext uri="{FF2B5EF4-FFF2-40B4-BE49-F238E27FC236}">
              <a16:creationId xmlns:a16="http://schemas.microsoft.com/office/drawing/2014/main" id="{10BF70F2-86ED-18D2-A695-825D6B6EAD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299" name="Line 1">
          <a:extLst>
            <a:ext uri="{FF2B5EF4-FFF2-40B4-BE49-F238E27FC236}">
              <a16:creationId xmlns:a16="http://schemas.microsoft.com/office/drawing/2014/main" id="{04A3D0DF-000C-ADC3-1852-8B6CB4D915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0" name="Line 1">
          <a:extLst>
            <a:ext uri="{FF2B5EF4-FFF2-40B4-BE49-F238E27FC236}">
              <a16:creationId xmlns:a16="http://schemas.microsoft.com/office/drawing/2014/main" id="{F4AF5C01-DA20-EE93-3BDE-02E9D1A89AE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1" name="Line 1">
          <a:extLst>
            <a:ext uri="{FF2B5EF4-FFF2-40B4-BE49-F238E27FC236}">
              <a16:creationId xmlns:a16="http://schemas.microsoft.com/office/drawing/2014/main" id="{4BDEF9C1-92FE-1FE5-8496-04A2886B28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2" name="Line 1">
          <a:extLst>
            <a:ext uri="{FF2B5EF4-FFF2-40B4-BE49-F238E27FC236}">
              <a16:creationId xmlns:a16="http://schemas.microsoft.com/office/drawing/2014/main" id="{EE148989-D234-D087-9AAB-837136037D3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3" name="Line 1">
          <a:extLst>
            <a:ext uri="{FF2B5EF4-FFF2-40B4-BE49-F238E27FC236}">
              <a16:creationId xmlns:a16="http://schemas.microsoft.com/office/drawing/2014/main" id="{F3DFCBEE-E580-6807-95EC-07F8A94594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4" name="Line 1">
          <a:extLst>
            <a:ext uri="{FF2B5EF4-FFF2-40B4-BE49-F238E27FC236}">
              <a16:creationId xmlns:a16="http://schemas.microsoft.com/office/drawing/2014/main" id="{53B4EF76-F80D-9DAF-3CD9-1B145CAB8BC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5" name="Line 1">
          <a:extLst>
            <a:ext uri="{FF2B5EF4-FFF2-40B4-BE49-F238E27FC236}">
              <a16:creationId xmlns:a16="http://schemas.microsoft.com/office/drawing/2014/main" id="{89EF185B-6935-F974-5680-4B26D60FEBE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6" name="Line 1">
          <a:extLst>
            <a:ext uri="{FF2B5EF4-FFF2-40B4-BE49-F238E27FC236}">
              <a16:creationId xmlns:a16="http://schemas.microsoft.com/office/drawing/2014/main" id="{78B3EBC5-85C5-55EB-5F81-E1ED9437474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7" name="Line 1">
          <a:extLst>
            <a:ext uri="{FF2B5EF4-FFF2-40B4-BE49-F238E27FC236}">
              <a16:creationId xmlns:a16="http://schemas.microsoft.com/office/drawing/2014/main" id="{089AF1E7-6A91-AA32-B886-4E114DF144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8" name="Line 1">
          <a:extLst>
            <a:ext uri="{FF2B5EF4-FFF2-40B4-BE49-F238E27FC236}">
              <a16:creationId xmlns:a16="http://schemas.microsoft.com/office/drawing/2014/main" id="{D5235FD0-A1AF-208D-D4EC-5B2B415DD3B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09" name="Line 1">
          <a:extLst>
            <a:ext uri="{FF2B5EF4-FFF2-40B4-BE49-F238E27FC236}">
              <a16:creationId xmlns:a16="http://schemas.microsoft.com/office/drawing/2014/main" id="{68441BD2-0013-49F6-D722-D2DD681DC75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10" name="Line 1">
          <a:extLst>
            <a:ext uri="{FF2B5EF4-FFF2-40B4-BE49-F238E27FC236}">
              <a16:creationId xmlns:a16="http://schemas.microsoft.com/office/drawing/2014/main" id="{F08F8927-3D6A-E318-1D61-1B1EDF8C13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11" name="Line 1">
          <a:extLst>
            <a:ext uri="{FF2B5EF4-FFF2-40B4-BE49-F238E27FC236}">
              <a16:creationId xmlns:a16="http://schemas.microsoft.com/office/drawing/2014/main" id="{A5A595E9-0213-855D-FDFC-0D2F97B401D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12" name="Line 1">
          <a:extLst>
            <a:ext uri="{FF2B5EF4-FFF2-40B4-BE49-F238E27FC236}">
              <a16:creationId xmlns:a16="http://schemas.microsoft.com/office/drawing/2014/main" id="{BE481744-AC0C-2551-8FFB-72474720E2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13" name="Line 1">
          <a:extLst>
            <a:ext uri="{FF2B5EF4-FFF2-40B4-BE49-F238E27FC236}">
              <a16:creationId xmlns:a16="http://schemas.microsoft.com/office/drawing/2014/main" id="{22C330E5-15EB-A04D-2FC8-A12B18F1116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14" name="Line 1">
          <a:extLst>
            <a:ext uri="{FF2B5EF4-FFF2-40B4-BE49-F238E27FC236}">
              <a16:creationId xmlns:a16="http://schemas.microsoft.com/office/drawing/2014/main" id="{5B291851-BBB5-0311-7E8E-132EEF1FA85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2315" name="Line 1">
          <a:extLst>
            <a:ext uri="{FF2B5EF4-FFF2-40B4-BE49-F238E27FC236}">
              <a16:creationId xmlns:a16="http://schemas.microsoft.com/office/drawing/2014/main" id="{7A4F48A6-EEBB-4662-A4E8-9CA7323F85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63" name="Line 1">
          <a:extLst>
            <a:ext uri="{FF2B5EF4-FFF2-40B4-BE49-F238E27FC236}">
              <a16:creationId xmlns:a16="http://schemas.microsoft.com/office/drawing/2014/main" id="{E7E73AF4-4F53-D0D7-2EF3-DBD01D52C0E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64" name="Line 1">
          <a:extLst>
            <a:ext uri="{FF2B5EF4-FFF2-40B4-BE49-F238E27FC236}">
              <a16:creationId xmlns:a16="http://schemas.microsoft.com/office/drawing/2014/main" id="{91D32353-F40B-C8C9-213A-4446C4FE65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65" name="Line 1">
          <a:extLst>
            <a:ext uri="{FF2B5EF4-FFF2-40B4-BE49-F238E27FC236}">
              <a16:creationId xmlns:a16="http://schemas.microsoft.com/office/drawing/2014/main" id="{49E7BF2A-03A4-7FCF-ADD2-333AD8005EA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66" name="Line 1">
          <a:extLst>
            <a:ext uri="{FF2B5EF4-FFF2-40B4-BE49-F238E27FC236}">
              <a16:creationId xmlns:a16="http://schemas.microsoft.com/office/drawing/2014/main" id="{FBC5784B-6482-0B09-6D2B-CE912AF9E43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67" name="Line 1">
          <a:extLst>
            <a:ext uri="{FF2B5EF4-FFF2-40B4-BE49-F238E27FC236}">
              <a16:creationId xmlns:a16="http://schemas.microsoft.com/office/drawing/2014/main" id="{38774A8A-2061-BB34-7737-3B80C19910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68" name="Line 1">
          <a:extLst>
            <a:ext uri="{FF2B5EF4-FFF2-40B4-BE49-F238E27FC236}">
              <a16:creationId xmlns:a16="http://schemas.microsoft.com/office/drawing/2014/main" id="{720B31A7-A014-73FC-B35C-4B398DB6BE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69" name="Line 1">
          <a:extLst>
            <a:ext uri="{FF2B5EF4-FFF2-40B4-BE49-F238E27FC236}">
              <a16:creationId xmlns:a16="http://schemas.microsoft.com/office/drawing/2014/main" id="{A9CA8C8C-538F-4CED-82A6-6D2E42C1F7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0" name="Line 1">
          <a:extLst>
            <a:ext uri="{FF2B5EF4-FFF2-40B4-BE49-F238E27FC236}">
              <a16:creationId xmlns:a16="http://schemas.microsoft.com/office/drawing/2014/main" id="{C9FBD9F1-88DE-BB3F-2262-37620529D7E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1" name="Line 1">
          <a:extLst>
            <a:ext uri="{FF2B5EF4-FFF2-40B4-BE49-F238E27FC236}">
              <a16:creationId xmlns:a16="http://schemas.microsoft.com/office/drawing/2014/main" id="{521B4A42-6278-CBDC-AD11-072B572052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2" name="Line 1">
          <a:extLst>
            <a:ext uri="{FF2B5EF4-FFF2-40B4-BE49-F238E27FC236}">
              <a16:creationId xmlns:a16="http://schemas.microsoft.com/office/drawing/2014/main" id="{93C00016-5356-2D4C-F4E6-6A29C6A8C3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3" name="Line 1">
          <a:extLst>
            <a:ext uri="{FF2B5EF4-FFF2-40B4-BE49-F238E27FC236}">
              <a16:creationId xmlns:a16="http://schemas.microsoft.com/office/drawing/2014/main" id="{5E41EABF-3FD7-906F-84A9-B68686616E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4" name="Line 1">
          <a:extLst>
            <a:ext uri="{FF2B5EF4-FFF2-40B4-BE49-F238E27FC236}">
              <a16:creationId xmlns:a16="http://schemas.microsoft.com/office/drawing/2014/main" id="{A523FF23-CE05-E6BF-5619-DDF8D8A65F0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5" name="Line 1">
          <a:extLst>
            <a:ext uri="{FF2B5EF4-FFF2-40B4-BE49-F238E27FC236}">
              <a16:creationId xmlns:a16="http://schemas.microsoft.com/office/drawing/2014/main" id="{9D244337-71E7-B201-6BC2-7B2A595C2B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6" name="Line 1">
          <a:extLst>
            <a:ext uri="{FF2B5EF4-FFF2-40B4-BE49-F238E27FC236}">
              <a16:creationId xmlns:a16="http://schemas.microsoft.com/office/drawing/2014/main" id="{593D6BDC-2181-A9CC-F617-C2FED985A9F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7" name="Line 1">
          <a:extLst>
            <a:ext uri="{FF2B5EF4-FFF2-40B4-BE49-F238E27FC236}">
              <a16:creationId xmlns:a16="http://schemas.microsoft.com/office/drawing/2014/main" id="{BEB0BBFD-B4A9-822E-2CBC-18C8FAAF4D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8" name="Line 1">
          <a:extLst>
            <a:ext uri="{FF2B5EF4-FFF2-40B4-BE49-F238E27FC236}">
              <a16:creationId xmlns:a16="http://schemas.microsoft.com/office/drawing/2014/main" id="{4D85A73C-149C-EE6B-D72A-3FA2A50E34D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79" name="Line 1">
          <a:extLst>
            <a:ext uri="{FF2B5EF4-FFF2-40B4-BE49-F238E27FC236}">
              <a16:creationId xmlns:a16="http://schemas.microsoft.com/office/drawing/2014/main" id="{9DD56A47-40E8-B41F-E867-6DC1AF1EDC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0" name="Line 1">
          <a:extLst>
            <a:ext uri="{FF2B5EF4-FFF2-40B4-BE49-F238E27FC236}">
              <a16:creationId xmlns:a16="http://schemas.microsoft.com/office/drawing/2014/main" id="{1B332A00-7C19-1ED9-8F91-EFBCF36257E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1" name="Line 1">
          <a:extLst>
            <a:ext uri="{FF2B5EF4-FFF2-40B4-BE49-F238E27FC236}">
              <a16:creationId xmlns:a16="http://schemas.microsoft.com/office/drawing/2014/main" id="{B8CC4DAF-5CA2-FC5B-B5DF-1910A0D5E8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2" name="Line 1">
          <a:extLst>
            <a:ext uri="{FF2B5EF4-FFF2-40B4-BE49-F238E27FC236}">
              <a16:creationId xmlns:a16="http://schemas.microsoft.com/office/drawing/2014/main" id="{AA472F31-A90E-85D2-7063-EB8BC39FF43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3" name="Line 1">
          <a:extLst>
            <a:ext uri="{FF2B5EF4-FFF2-40B4-BE49-F238E27FC236}">
              <a16:creationId xmlns:a16="http://schemas.microsoft.com/office/drawing/2014/main" id="{761785B4-D114-8512-10F4-CB46FC6ED95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4" name="Line 1">
          <a:extLst>
            <a:ext uri="{FF2B5EF4-FFF2-40B4-BE49-F238E27FC236}">
              <a16:creationId xmlns:a16="http://schemas.microsoft.com/office/drawing/2014/main" id="{D23AA233-151B-1CA8-8D42-2DE9ABF59B2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5" name="Line 1">
          <a:extLst>
            <a:ext uri="{FF2B5EF4-FFF2-40B4-BE49-F238E27FC236}">
              <a16:creationId xmlns:a16="http://schemas.microsoft.com/office/drawing/2014/main" id="{3BBD3A64-6B1D-57BD-F6FB-F9F41F397E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6" name="Line 1">
          <a:extLst>
            <a:ext uri="{FF2B5EF4-FFF2-40B4-BE49-F238E27FC236}">
              <a16:creationId xmlns:a16="http://schemas.microsoft.com/office/drawing/2014/main" id="{8185FF9A-B3C0-2846-335C-93126FD96C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7" name="Line 1">
          <a:extLst>
            <a:ext uri="{FF2B5EF4-FFF2-40B4-BE49-F238E27FC236}">
              <a16:creationId xmlns:a16="http://schemas.microsoft.com/office/drawing/2014/main" id="{10BE7AE4-E6C0-7342-DF7B-7997CD3C3CF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8" name="Line 1">
          <a:extLst>
            <a:ext uri="{FF2B5EF4-FFF2-40B4-BE49-F238E27FC236}">
              <a16:creationId xmlns:a16="http://schemas.microsoft.com/office/drawing/2014/main" id="{2A9F2413-65AE-6C9E-7D95-0E14D748319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89" name="Line 1">
          <a:extLst>
            <a:ext uri="{FF2B5EF4-FFF2-40B4-BE49-F238E27FC236}">
              <a16:creationId xmlns:a16="http://schemas.microsoft.com/office/drawing/2014/main" id="{AA883169-2199-EFB2-52A9-79C2230C5C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0" name="Line 1">
          <a:extLst>
            <a:ext uri="{FF2B5EF4-FFF2-40B4-BE49-F238E27FC236}">
              <a16:creationId xmlns:a16="http://schemas.microsoft.com/office/drawing/2014/main" id="{52B5B51F-1D26-56F4-D952-9F9E9B0D92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1" name="Line 1">
          <a:extLst>
            <a:ext uri="{FF2B5EF4-FFF2-40B4-BE49-F238E27FC236}">
              <a16:creationId xmlns:a16="http://schemas.microsoft.com/office/drawing/2014/main" id="{F62B36AD-44DC-F079-CC0E-DAD87B50715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2" name="Line 1">
          <a:extLst>
            <a:ext uri="{FF2B5EF4-FFF2-40B4-BE49-F238E27FC236}">
              <a16:creationId xmlns:a16="http://schemas.microsoft.com/office/drawing/2014/main" id="{87FFFAB3-CB7B-4506-124B-65DEE0580AA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3" name="Line 1">
          <a:extLst>
            <a:ext uri="{FF2B5EF4-FFF2-40B4-BE49-F238E27FC236}">
              <a16:creationId xmlns:a16="http://schemas.microsoft.com/office/drawing/2014/main" id="{E5038325-4480-2B17-DDCB-E5402D396CA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4" name="Line 1">
          <a:extLst>
            <a:ext uri="{FF2B5EF4-FFF2-40B4-BE49-F238E27FC236}">
              <a16:creationId xmlns:a16="http://schemas.microsoft.com/office/drawing/2014/main" id="{82DAAFD8-6490-8691-2A57-3381A40147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5" name="Line 1">
          <a:extLst>
            <a:ext uri="{FF2B5EF4-FFF2-40B4-BE49-F238E27FC236}">
              <a16:creationId xmlns:a16="http://schemas.microsoft.com/office/drawing/2014/main" id="{488AE10C-4329-39CB-BA51-D74D6E481D7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6" name="Line 1">
          <a:extLst>
            <a:ext uri="{FF2B5EF4-FFF2-40B4-BE49-F238E27FC236}">
              <a16:creationId xmlns:a16="http://schemas.microsoft.com/office/drawing/2014/main" id="{38AA5E34-A127-2FE0-399D-A5D9B03FFF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7" name="Line 1">
          <a:extLst>
            <a:ext uri="{FF2B5EF4-FFF2-40B4-BE49-F238E27FC236}">
              <a16:creationId xmlns:a16="http://schemas.microsoft.com/office/drawing/2014/main" id="{4ACFD32E-7C99-4B8C-C566-F0535065016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8" name="Line 1">
          <a:extLst>
            <a:ext uri="{FF2B5EF4-FFF2-40B4-BE49-F238E27FC236}">
              <a16:creationId xmlns:a16="http://schemas.microsoft.com/office/drawing/2014/main" id="{B653EA0C-FC40-17F1-FB83-4D71E6CD3BB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399" name="Line 1">
          <a:extLst>
            <a:ext uri="{FF2B5EF4-FFF2-40B4-BE49-F238E27FC236}">
              <a16:creationId xmlns:a16="http://schemas.microsoft.com/office/drawing/2014/main" id="{02DBE873-D447-EB54-31F9-A7D35D73C4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400" name="Line 1">
          <a:extLst>
            <a:ext uri="{FF2B5EF4-FFF2-40B4-BE49-F238E27FC236}">
              <a16:creationId xmlns:a16="http://schemas.microsoft.com/office/drawing/2014/main" id="{AB7A00F6-D220-54B4-F4D3-E1D1BAFF351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401" name="Line 1">
          <a:extLst>
            <a:ext uri="{FF2B5EF4-FFF2-40B4-BE49-F238E27FC236}">
              <a16:creationId xmlns:a16="http://schemas.microsoft.com/office/drawing/2014/main" id="{20D2AFF8-2B92-2D12-2A6D-9E7063FB62F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402" name="Line 1">
          <a:extLst>
            <a:ext uri="{FF2B5EF4-FFF2-40B4-BE49-F238E27FC236}">
              <a16:creationId xmlns:a16="http://schemas.microsoft.com/office/drawing/2014/main" id="{D70B9B8E-2831-F94F-7B78-9547228D404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403" name="Line 1">
          <a:extLst>
            <a:ext uri="{FF2B5EF4-FFF2-40B4-BE49-F238E27FC236}">
              <a16:creationId xmlns:a16="http://schemas.microsoft.com/office/drawing/2014/main" id="{B6CF3DCC-4B24-9F5C-C7EA-40EEE15845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9404" name="Line 1">
          <a:extLst>
            <a:ext uri="{FF2B5EF4-FFF2-40B4-BE49-F238E27FC236}">
              <a16:creationId xmlns:a16="http://schemas.microsoft.com/office/drawing/2014/main" id="{EA519C32-A508-AB2E-37E5-A7D12281BF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87" name="Line 1">
          <a:extLst>
            <a:ext uri="{FF2B5EF4-FFF2-40B4-BE49-F238E27FC236}">
              <a16:creationId xmlns:a16="http://schemas.microsoft.com/office/drawing/2014/main" id="{2549D0CF-4833-2844-A514-5D860D6CBC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88" name="Line 1">
          <a:extLst>
            <a:ext uri="{FF2B5EF4-FFF2-40B4-BE49-F238E27FC236}">
              <a16:creationId xmlns:a16="http://schemas.microsoft.com/office/drawing/2014/main" id="{17A48A32-FBAD-28A7-5DA0-6C196836F60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89" name="Line 1">
          <a:extLst>
            <a:ext uri="{FF2B5EF4-FFF2-40B4-BE49-F238E27FC236}">
              <a16:creationId xmlns:a16="http://schemas.microsoft.com/office/drawing/2014/main" id="{9E1904D1-8586-12B4-A5CC-170E5F08D07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0" name="Line 1">
          <a:extLst>
            <a:ext uri="{FF2B5EF4-FFF2-40B4-BE49-F238E27FC236}">
              <a16:creationId xmlns:a16="http://schemas.microsoft.com/office/drawing/2014/main" id="{BB4C55DA-D28E-A0E6-94E9-E91D5A14883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1" name="Line 1">
          <a:extLst>
            <a:ext uri="{FF2B5EF4-FFF2-40B4-BE49-F238E27FC236}">
              <a16:creationId xmlns:a16="http://schemas.microsoft.com/office/drawing/2014/main" id="{99FFC9E1-3D67-0374-B682-7644B5F6FC7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2" name="Line 1">
          <a:extLst>
            <a:ext uri="{FF2B5EF4-FFF2-40B4-BE49-F238E27FC236}">
              <a16:creationId xmlns:a16="http://schemas.microsoft.com/office/drawing/2014/main" id="{DCC95AE2-B500-7ACD-BFCF-B5ED74D32B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3" name="Line 1">
          <a:extLst>
            <a:ext uri="{FF2B5EF4-FFF2-40B4-BE49-F238E27FC236}">
              <a16:creationId xmlns:a16="http://schemas.microsoft.com/office/drawing/2014/main" id="{70BBAB35-88AF-28BB-D1AF-18E1B14EE5F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4" name="Line 1">
          <a:extLst>
            <a:ext uri="{FF2B5EF4-FFF2-40B4-BE49-F238E27FC236}">
              <a16:creationId xmlns:a16="http://schemas.microsoft.com/office/drawing/2014/main" id="{78538839-3B7A-AE79-80F1-05A1517BA8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5" name="Line 1">
          <a:extLst>
            <a:ext uri="{FF2B5EF4-FFF2-40B4-BE49-F238E27FC236}">
              <a16:creationId xmlns:a16="http://schemas.microsoft.com/office/drawing/2014/main" id="{4BE11725-019E-8F0C-12DF-E010C43154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6" name="Line 1">
          <a:extLst>
            <a:ext uri="{FF2B5EF4-FFF2-40B4-BE49-F238E27FC236}">
              <a16:creationId xmlns:a16="http://schemas.microsoft.com/office/drawing/2014/main" id="{C0E66BE7-6E58-AC96-C0C5-2AD001BA288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7" name="Line 1">
          <a:extLst>
            <a:ext uri="{FF2B5EF4-FFF2-40B4-BE49-F238E27FC236}">
              <a16:creationId xmlns:a16="http://schemas.microsoft.com/office/drawing/2014/main" id="{D35E4787-C950-669D-B361-1706B0E7C2E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8" name="Line 1">
          <a:extLst>
            <a:ext uri="{FF2B5EF4-FFF2-40B4-BE49-F238E27FC236}">
              <a16:creationId xmlns:a16="http://schemas.microsoft.com/office/drawing/2014/main" id="{12B6631B-3C7B-ABE7-D2D1-D7816EF70B2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399" name="Line 1">
          <a:extLst>
            <a:ext uri="{FF2B5EF4-FFF2-40B4-BE49-F238E27FC236}">
              <a16:creationId xmlns:a16="http://schemas.microsoft.com/office/drawing/2014/main" id="{DD873A9C-9A8D-6371-6BA1-41EA3EEC76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0" name="Line 1">
          <a:extLst>
            <a:ext uri="{FF2B5EF4-FFF2-40B4-BE49-F238E27FC236}">
              <a16:creationId xmlns:a16="http://schemas.microsoft.com/office/drawing/2014/main" id="{688EAD22-580C-B41A-7E1C-B138AD7FE1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1" name="Line 1">
          <a:extLst>
            <a:ext uri="{FF2B5EF4-FFF2-40B4-BE49-F238E27FC236}">
              <a16:creationId xmlns:a16="http://schemas.microsoft.com/office/drawing/2014/main" id="{10F6B4EA-16B3-8863-9759-8B12EA458D8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2" name="Line 1">
          <a:extLst>
            <a:ext uri="{FF2B5EF4-FFF2-40B4-BE49-F238E27FC236}">
              <a16:creationId xmlns:a16="http://schemas.microsoft.com/office/drawing/2014/main" id="{78D645AB-3D6F-81E0-EFE8-DD736A57E0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3" name="Line 1">
          <a:extLst>
            <a:ext uri="{FF2B5EF4-FFF2-40B4-BE49-F238E27FC236}">
              <a16:creationId xmlns:a16="http://schemas.microsoft.com/office/drawing/2014/main" id="{B03DB767-049B-7BD0-2C2B-A5668AE28C1E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4" name="Line 1">
          <a:extLst>
            <a:ext uri="{FF2B5EF4-FFF2-40B4-BE49-F238E27FC236}">
              <a16:creationId xmlns:a16="http://schemas.microsoft.com/office/drawing/2014/main" id="{C5864C19-437C-0AB8-FC4D-39E935D6AD8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5" name="Line 1">
          <a:extLst>
            <a:ext uri="{FF2B5EF4-FFF2-40B4-BE49-F238E27FC236}">
              <a16:creationId xmlns:a16="http://schemas.microsoft.com/office/drawing/2014/main" id="{7FCB8EA5-D819-8CE1-4516-E5AD2A5BE0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6" name="Line 1">
          <a:extLst>
            <a:ext uri="{FF2B5EF4-FFF2-40B4-BE49-F238E27FC236}">
              <a16:creationId xmlns:a16="http://schemas.microsoft.com/office/drawing/2014/main" id="{4E043419-A141-A4C8-065C-7503919B9B2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7" name="Line 1">
          <a:extLst>
            <a:ext uri="{FF2B5EF4-FFF2-40B4-BE49-F238E27FC236}">
              <a16:creationId xmlns:a16="http://schemas.microsoft.com/office/drawing/2014/main" id="{EDC49567-4A73-529E-359B-7922C90862E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8" name="Line 1">
          <a:extLst>
            <a:ext uri="{FF2B5EF4-FFF2-40B4-BE49-F238E27FC236}">
              <a16:creationId xmlns:a16="http://schemas.microsoft.com/office/drawing/2014/main" id="{85BC33AA-5DC4-85AC-07B8-C0FF6F4DC96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09" name="Line 1">
          <a:extLst>
            <a:ext uri="{FF2B5EF4-FFF2-40B4-BE49-F238E27FC236}">
              <a16:creationId xmlns:a16="http://schemas.microsoft.com/office/drawing/2014/main" id="{F20893A2-BB0D-8D38-C80D-BFA7F046D33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0" name="Line 1">
          <a:extLst>
            <a:ext uri="{FF2B5EF4-FFF2-40B4-BE49-F238E27FC236}">
              <a16:creationId xmlns:a16="http://schemas.microsoft.com/office/drawing/2014/main" id="{9A06EB07-1D28-B5B7-521C-98528AE0DBF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1" name="Line 1">
          <a:extLst>
            <a:ext uri="{FF2B5EF4-FFF2-40B4-BE49-F238E27FC236}">
              <a16:creationId xmlns:a16="http://schemas.microsoft.com/office/drawing/2014/main" id="{A33A76F0-C2C2-0DD4-0F16-25CE9786414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2" name="Line 1">
          <a:extLst>
            <a:ext uri="{FF2B5EF4-FFF2-40B4-BE49-F238E27FC236}">
              <a16:creationId xmlns:a16="http://schemas.microsoft.com/office/drawing/2014/main" id="{8C13EC6B-FD6F-6249-15D3-32FBCA240F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3" name="Line 1">
          <a:extLst>
            <a:ext uri="{FF2B5EF4-FFF2-40B4-BE49-F238E27FC236}">
              <a16:creationId xmlns:a16="http://schemas.microsoft.com/office/drawing/2014/main" id="{9EC6E46C-72B6-4C67-1C2B-01FC094E11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4" name="Line 1">
          <a:extLst>
            <a:ext uri="{FF2B5EF4-FFF2-40B4-BE49-F238E27FC236}">
              <a16:creationId xmlns:a16="http://schemas.microsoft.com/office/drawing/2014/main" id="{8AD2584B-F05A-3800-1338-AE91CAB753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5" name="Line 1">
          <a:extLst>
            <a:ext uri="{FF2B5EF4-FFF2-40B4-BE49-F238E27FC236}">
              <a16:creationId xmlns:a16="http://schemas.microsoft.com/office/drawing/2014/main" id="{B35B78F4-C2C8-6CA9-1F59-35D26552DCB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6" name="Line 1">
          <a:extLst>
            <a:ext uri="{FF2B5EF4-FFF2-40B4-BE49-F238E27FC236}">
              <a16:creationId xmlns:a16="http://schemas.microsoft.com/office/drawing/2014/main" id="{3721E80A-57FE-60E4-7428-84915186B03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7" name="Line 1">
          <a:extLst>
            <a:ext uri="{FF2B5EF4-FFF2-40B4-BE49-F238E27FC236}">
              <a16:creationId xmlns:a16="http://schemas.microsoft.com/office/drawing/2014/main" id="{0E619471-D96A-A6F5-D6D5-4FEA8613C5A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8" name="Line 1">
          <a:extLst>
            <a:ext uri="{FF2B5EF4-FFF2-40B4-BE49-F238E27FC236}">
              <a16:creationId xmlns:a16="http://schemas.microsoft.com/office/drawing/2014/main" id="{AE9D44C6-43A9-38E8-02B5-83B3EA98108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19" name="Line 1">
          <a:extLst>
            <a:ext uri="{FF2B5EF4-FFF2-40B4-BE49-F238E27FC236}">
              <a16:creationId xmlns:a16="http://schemas.microsoft.com/office/drawing/2014/main" id="{62C45A5E-0270-C786-F62B-982ECB2102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0" name="Line 1">
          <a:extLst>
            <a:ext uri="{FF2B5EF4-FFF2-40B4-BE49-F238E27FC236}">
              <a16:creationId xmlns:a16="http://schemas.microsoft.com/office/drawing/2014/main" id="{C500DE70-B454-0282-83A2-D9530C824A9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1" name="Line 1">
          <a:extLst>
            <a:ext uri="{FF2B5EF4-FFF2-40B4-BE49-F238E27FC236}">
              <a16:creationId xmlns:a16="http://schemas.microsoft.com/office/drawing/2014/main" id="{A4CC89FE-C53F-A4CB-1677-76B6CD19333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2" name="Line 1">
          <a:extLst>
            <a:ext uri="{FF2B5EF4-FFF2-40B4-BE49-F238E27FC236}">
              <a16:creationId xmlns:a16="http://schemas.microsoft.com/office/drawing/2014/main" id="{194D438E-A459-65E4-4D0B-6BA6321CADD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3" name="Line 1">
          <a:extLst>
            <a:ext uri="{FF2B5EF4-FFF2-40B4-BE49-F238E27FC236}">
              <a16:creationId xmlns:a16="http://schemas.microsoft.com/office/drawing/2014/main" id="{1002E908-6C9C-36A1-E204-21C65B74F6B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4" name="Line 1">
          <a:extLst>
            <a:ext uri="{FF2B5EF4-FFF2-40B4-BE49-F238E27FC236}">
              <a16:creationId xmlns:a16="http://schemas.microsoft.com/office/drawing/2014/main" id="{88481FF5-F003-E5F8-2868-A971EFE320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5" name="Line 1">
          <a:extLst>
            <a:ext uri="{FF2B5EF4-FFF2-40B4-BE49-F238E27FC236}">
              <a16:creationId xmlns:a16="http://schemas.microsoft.com/office/drawing/2014/main" id="{AFF16225-93C9-678C-D36C-B3D9490775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6" name="Line 1">
          <a:extLst>
            <a:ext uri="{FF2B5EF4-FFF2-40B4-BE49-F238E27FC236}">
              <a16:creationId xmlns:a16="http://schemas.microsoft.com/office/drawing/2014/main" id="{1E652DE5-EB6A-3A8E-4580-6E5BE58BC0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7" name="Line 1">
          <a:extLst>
            <a:ext uri="{FF2B5EF4-FFF2-40B4-BE49-F238E27FC236}">
              <a16:creationId xmlns:a16="http://schemas.microsoft.com/office/drawing/2014/main" id="{2873C162-1644-4B98-5EF4-C0DA5D0377E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0428" name="Line 1">
          <a:extLst>
            <a:ext uri="{FF2B5EF4-FFF2-40B4-BE49-F238E27FC236}">
              <a16:creationId xmlns:a16="http://schemas.microsoft.com/office/drawing/2014/main" id="{3B9FB259-F16A-FBA3-BF00-43865E08C83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1" name="Line 1">
          <a:extLst>
            <a:ext uri="{FF2B5EF4-FFF2-40B4-BE49-F238E27FC236}">
              <a16:creationId xmlns:a16="http://schemas.microsoft.com/office/drawing/2014/main" id="{9A8E63B4-540B-1930-C9BE-D41B3954AB4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2" name="Line 1">
          <a:extLst>
            <a:ext uri="{FF2B5EF4-FFF2-40B4-BE49-F238E27FC236}">
              <a16:creationId xmlns:a16="http://schemas.microsoft.com/office/drawing/2014/main" id="{2DAF931C-571B-F254-16DC-CBEA161D2C6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3" name="Line 1">
          <a:extLst>
            <a:ext uri="{FF2B5EF4-FFF2-40B4-BE49-F238E27FC236}">
              <a16:creationId xmlns:a16="http://schemas.microsoft.com/office/drawing/2014/main" id="{DF46DA55-BB77-FBDF-31B0-CC2FE76783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4" name="Line 1">
          <a:extLst>
            <a:ext uri="{FF2B5EF4-FFF2-40B4-BE49-F238E27FC236}">
              <a16:creationId xmlns:a16="http://schemas.microsoft.com/office/drawing/2014/main" id="{E3FBDB0C-25D8-F2F5-7D86-A3A338195E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5" name="Line 1">
          <a:extLst>
            <a:ext uri="{FF2B5EF4-FFF2-40B4-BE49-F238E27FC236}">
              <a16:creationId xmlns:a16="http://schemas.microsoft.com/office/drawing/2014/main" id="{DFE6655E-5FAB-3F02-6920-EA726D0E5D0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6" name="Line 1">
          <a:extLst>
            <a:ext uri="{FF2B5EF4-FFF2-40B4-BE49-F238E27FC236}">
              <a16:creationId xmlns:a16="http://schemas.microsoft.com/office/drawing/2014/main" id="{AF5FB763-D6C6-D89E-DD84-667B7C12775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7" name="Line 1">
          <a:extLst>
            <a:ext uri="{FF2B5EF4-FFF2-40B4-BE49-F238E27FC236}">
              <a16:creationId xmlns:a16="http://schemas.microsoft.com/office/drawing/2014/main" id="{99128D8C-5483-5466-C438-921AFE15F64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8" name="Line 1">
          <a:extLst>
            <a:ext uri="{FF2B5EF4-FFF2-40B4-BE49-F238E27FC236}">
              <a16:creationId xmlns:a16="http://schemas.microsoft.com/office/drawing/2014/main" id="{48FC0CF4-AA94-1270-0B34-03BA5CABD0D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299" name="Line 1">
          <a:extLst>
            <a:ext uri="{FF2B5EF4-FFF2-40B4-BE49-F238E27FC236}">
              <a16:creationId xmlns:a16="http://schemas.microsoft.com/office/drawing/2014/main" id="{1189B058-4FDF-0B6C-7FA1-7929E1CE1C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0" name="Line 1">
          <a:extLst>
            <a:ext uri="{FF2B5EF4-FFF2-40B4-BE49-F238E27FC236}">
              <a16:creationId xmlns:a16="http://schemas.microsoft.com/office/drawing/2014/main" id="{52866B31-BE5B-6885-3AB6-48D0DD128E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1" name="Line 1">
          <a:extLst>
            <a:ext uri="{FF2B5EF4-FFF2-40B4-BE49-F238E27FC236}">
              <a16:creationId xmlns:a16="http://schemas.microsoft.com/office/drawing/2014/main" id="{72C7DDDD-E4EE-A1EB-3A5B-79424BD076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2" name="Line 1">
          <a:extLst>
            <a:ext uri="{FF2B5EF4-FFF2-40B4-BE49-F238E27FC236}">
              <a16:creationId xmlns:a16="http://schemas.microsoft.com/office/drawing/2014/main" id="{56DC64B4-D8E0-BE08-DCAD-301B031A26D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3" name="Line 1">
          <a:extLst>
            <a:ext uri="{FF2B5EF4-FFF2-40B4-BE49-F238E27FC236}">
              <a16:creationId xmlns:a16="http://schemas.microsoft.com/office/drawing/2014/main" id="{EEA2C354-46B7-DCA4-6352-8789D840E28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4" name="Line 1">
          <a:extLst>
            <a:ext uri="{FF2B5EF4-FFF2-40B4-BE49-F238E27FC236}">
              <a16:creationId xmlns:a16="http://schemas.microsoft.com/office/drawing/2014/main" id="{F2BC5B6B-6A44-B3B9-CBB2-53BAD6CCD26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5" name="Line 1">
          <a:extLst>
            <a:ext uri="{FF2B5EF4-FFF2-40B4-BE49-F238E27FC236}">
              <a16:creationId xmlns:a16="http://schemas.microsoft.com/office/drawing/2014/main" id="{92C189B8-9900-0075-29CA-371E759612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6" name="Line 1">
          <a:extLst>
            <a:ext uri="{FF2B5EF4-FFF2-40B4-BE49-F238E27FC236}">
              <a16:creationId xmlns:a16="http://schemas.microsoft.com/office/drawing/2014/main" id="{88C3611E-DF02-5549-93DF-6599F05281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7" name="Line 1">
          <a:extLst>
            <a:ext uri="{FF2B5EF4-FFF2-40B4-BE49-F238E27FC236}">
              <a16:creationId xmlns:a16="http://schemas.microsoft.com/office/drawing/2014/main" id="{803ED673-6A2F-5E16-6488-1F572AF391C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8" name="Line 1">
          <a:extLst>
            <a:ext uri="{FF2B5EF4-FFF2-40B4-BE49-F238E27FC236}">
              <a16:creationId xmlns:a16="http://schemas.microsoft.com/office/drawing/2014/main" id="{E36AC77C-3109-3544-EEBA-BAF5C16914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09" name="Line 1">
          <a:extLst>
            <a:ext uri="{FF2B5EF4-FFF2-40B4-BE49-F238E27FC236}">
              <a16:creationId xmlns:a16="http://schemas.microsoft.com/office/drawing/2014/main" id="{BDB02A46-42EE-1FEA-C2E0-7C2D301EA58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0" name="Line 1">
          <a:extLst>
            <a:ext uri="{FF2B5EF4-FFF2-40B4-BE49-F238E27FC236}">
              <a16:creationId xmlns:a16="http://schemas.microsoft.com/office/drawing/2014/main" id="{D57BE324-76E1-3D5B-B065-B21C2931B8B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1" name="Line 1">
          <a:extLst>
            <a:ext uri="{FF2B5EF4-FFF2-40B4-BE49-F238E27FC236}">
              <a16:creationId xmlns:a16="http://schemas.microsoft.com/office/drawing/2014/main" id="{DF431B73-ACD5-478B-CDA2-1FE9E3F6226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2" name="Line 1">
          <a:extLst>
            <a:ext uri="{FF2B5EF4-FFF2-40B4-BE49-F238E27FC236}">
              <a16:creationId xmlns:a16="http://schemas.microsoft.com/office/drawing/2014/main" id="{93BCA25E-A53B-92C8-0E70-33069F744A4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3" name="Line 1">
          <a:extLst>
            <a:ext uri="{FF2B5EF4-FFF2-40B4-BE49-F238E27FC236}">
              <a16:creationId xmlns:a16="http://schemas.microsoft.com/office/drawing/2014/main" id="{E834E616-E740-7955-D6D5-29C535D80A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4" name="Line 1">
          <a:extLst>
            <a:ext uri="{FF2B5EF4-FFF2-40B4-BE49-F238E27FC236}">
              <a16:creationId xmlns:a16="http://schemas.microsoft.com/office/drawing/2014/main" id="{A7253F72-40B6-142B-327E-BAF5A8C092E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5" name="Line 1">
          <a:extLst>
            <a:ext uri="{FF2B5EF4-FFF2-40B4-BE49-F238E27FC236}">
              <a16:creationId xmlns:a16="http://schemas.microsoft.com/office/drawing/2014/main" id="{E20AB3F7-1D63-336C-89D9-F091354416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6" name="Line 1">
          <a:extLst>
            <a:ext uri="{FF2B5EF4-FFF2-40B4-BE49-F238E27FC236}">
              <a16:creationId xmlns:a16="http://schemas.microsoft.com/office/drawing/2014/main" id="{0368C299-1A59-3228-0913-82DCFBA9A6B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7" name="Line 1">
          <a:extLst>
            <a:ext uri="{FF2B5EF4-FFF2-40B4-BE49-F238E27FC236}">
              <a16:creationId xmlns:a16="http://schemas.microsoft.com/office/drawing/2014/main" id="{D7E2ACDB-6C0E-8166-E8A8-B0440FC51B9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8" name="Line 1">
          <a:extLst>
            <a:ext uri="{FF2B5EF4-FFF2-40B4-BE49-F238E27FC236}">
              <a16:creationId xmlns:a16="http://schemas.microsoft.com/office/drawing/2014/main" id="{62473D15-E889-9E0D-332C-E115728D85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19" name="Line 1">
          <a:extLst>
            <a:ext uri="{FF2B5EF4-FFF2-40B4-BE49-F238E27FC236}">
              <a16:creationId xmlns:a16="http://schemas.microsoft.com/office/drawing/2014/main" id="{A52DCCE6-32FC-5498-EF3E-C15A6B2194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0" name="Line 1">
          <a:extLst>
            <a:ext uri="{FF2B5EF4-FFF2-40B4-BE49-F238E27FC236}">
              <a16:creationId xmlns:a16="http://schemas.microsoft.com/office/drawing/2014/main" id="{26825109-176C-B24B-A710-2DD42A9562C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1" name="Line 1">
          <a:extLst>
            <a:ext uri="{FF2B5EF4-FFF2-40B4-BE49-F238E27FC236}">
              <a16:creationId xmlns:a16="http://schemas.microsoft.com/office/drawing/2014/main" id="{E462F7A1-F393-2BFD-C087-3737BDEF607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2" name="Line 1">
          <a:extLst>
            <a:ext uri="{FF2B5EF4-FFF2-40B4-BE49-F238E27FC236}">
              <a16:creationId xmlns:a16="http://schemas.microsoft.com/office/drawing/2014/main" id="{17F92D49-85E5-4819-AF06-F5FB3210FF3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3" name="Line 1">
          <a:extLst>
            <a:ext uri="{FF2B5EF4-FFF2-40B4-BE49-F238E27FC236}">
              <a16:creationId xmlns:a16="http://schemas.microsoft.com/office/drawing/2014/main" id="{BE19AD77-6016-216E-D2C7-54D1EB9DC1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4" name="Line 1">
          <a:extLst>
            <a:ext uri="{FF2B5EF4-FFF2-40B4-BE49-F238E27FC236}">
              <a16:creationId xmlns:a16="http://schemas.microsoft.com/office/drawing/2014/main" id="{67F713A2-94BE-565E-080F-3B2123EFD21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5" name="Line 1">
          <a:extLst>
            <a:ext uri="{FF2B5EF4-FFF2-40B4-BE49-F238E27FC236}">
              <a16:creationId xmlns:a16="http://schemas.microsoft.com/office/drawing/2014/main" id="{581DAEC2-EFB3-0749-7047-7644EE4C665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6" name="Line 1">
          <a:extLst>
            <a:ext uri="{FF2B5EF4-FFF2-40B4-BE49-F238E27FC236}">
              <a16:creationId xmlns:a16="http://schemas.microsoft.com/office/drawing/2014/main" id="{77200D89-CEC7-9B94-F4A4-013A7CC3532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7" name="Line 1">
          <a:extLst>
            <a:ext uri="{FF2B5EF4-FFF2-40B4-BE49-F238E27FC236}">
              <a16:creationId xmlns:a16="http://schemas.microsoft.com/office/drawing/2014/main" id="{A7B1807F-BF44-AC29-F530-43E3B97B055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8" name="Line 1">
          <a:extLst>
            <a:ext uri="{FF2B5EF4-FFF2-40B4-BE49-F238E27FC236}">
              <a16:creationId xmlns:a16="http://schemas.microsoft.com/office/drawing/2014/main" id="{FE4CB1FF-B377-67F3-0F2E-AE8DB6D3FA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29" name="Line 1">
          <a:extLst>
            <a:ext uri="{FF2B5EF4-FFF2-40B4-BE49-F238E27FC236}">
              <a16:creationId xmlns:a16="http://schemas.microsoft.com/office/drawing/2014/main" id="{E2AF9027-20A6-A840-3578-21240C2B8B1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30" name="Line 1">
          <a:extLst>
            <a:ext uri="{FF2B5EF4-FFF2-40B4-BE49-F238E27FC236}">
              <a16:creationId xmlns:a16="http://schemas.microsoft.com/office/drawing/2014/main" id="{52738928-46DB-EEF0-45F9-E2C62065F6D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31" name="Line 1">
          <a:extLst>
            <a:ext uri="{FF2B5EF4-FFF2-40B4-BE49-F238E27FC236}">
              <a16:creationId xmlns:a16="http://schemas.microsoft.com/office/drawing/2014/main" id="{CD56C28D-A581-4A8E-2484-1AA7E239B28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3332" name="Line 1">
          <a:extLst>
            <a:ext uri="{FF2B5EF4-FFF2-40B4-BE49-F238E27FC236}">
              <a16:creationId xmlns:a16="http://schemas.microsoft.com/office/drawing/2014/main" id="{D6914BDA-AE6A-A687-3AE3-E17B4056DB4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72" name="Line 1">
          <a:extLst>
            <a:ext uri="{FF2B5EF4-FFF2-40B4-BE49-F238E27FC236}">
              <a16:creationId xmlns:a16="http://schemas.microsoft.com/office/drawing/2014/main" id="{D6202E6D-9FDB-22AB-4B7B-5FFBD536E6CC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73" name="Line 1">
          <a:extLst>
            <a:ext uri="{FF2B5EF4-FFF2-40B4-BE49-F238E27FC236}">
              <a16:creationId xmlns:a16="http://schemas.microsoft.com/office/drawing/2014/main" id="{CC6614CF-44BC-0D61-DDD9-E1FA402C002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74" name="Line 1">
          <a:extLst>
            <a:ext uri="{FF2B5EF4-FFF2-40B4-BE49-F238E27FC236}">
              <a16:creationId xmlns:a16="http://schemas.microsoft.com/office/drawing/2014/main" id="{9AB4BD78-B46E-5B7D-BBF2-D22E3397719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75" name="Line 1">
          <a:extLst>
            <a:ext uri="{FF2B5EF4-FFF2-40B4-BE49-F238E27FC236}">
              <a16:creationId xmlns:a16="http://schemas.microsoft.com/office/drawing/2014/main" id="{E867BA18-3A13-B480-DFFA-50EBCE9213C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76" name="Line 1">
          <a:extLst>
            <a:ext uri="{FF2B5EF4-FFF2-40B4-BE49-F238E27FC236}">
              <a16:creationId xmlns:a16="http://schemas.microsoft.com/office/drawing/2014/main" id="{981CD7F9-0231-F1D8-1393-AE0BA959475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77" name="Line 1">
          <a:extLst>
            <a:ext uri="{FF2B5EF4-FFF2-40B4-BE49-F238E27FC236}">
              <a16:creationId xmlns:a16="http://schemas.microsoft.com/office/drawing/2014/main" id="{C0A4A51F-FF91-BE6D-D152-8024B03109F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78" name="Line 1">
          <a:extLst>
            <a:ext uri="{FF2B5EF4-FFF2-40B4-BE49-F238E27FC236}">
              <a16:creationId xmlns:a16="http://schemas.microsoft.com/office/drawing/2014/main" id="{5BAA0221-FA18-B714-C59F-1B851AFC98D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79" name="Line 1">
          <a:extLst>
            <a:ext uri="{FF2B5EF4-FFF2-40B4-BE49-F238E27FC236}">
              <a16:creationId xmlns:a16="http://schemas.microsoft.com/office/drawing/2014/main" id="{FABF7E45-4879-F9FE-70F2-013C5E726EE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0" name="Line 1">
          <a:extLst>
            <a:ext uri="{FF2B5EF4-FFF2-40B4-BE49-F238E27FC236}">
              <a16:creationId xmlns:a16="http://schemas.microsoft.com/office/drawing/2014/main" id="{6EC71C1B-F28B-CC3D-8689-475D810596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1" name="Line 1">
          <a:extLst>
            <a:ext uri="{FF2B5EF4-FFF2-40B4-BE49-F238E27FC236}">
              <a16:creationId xmlns:a16="http://schemas.microsoft.com/office/drawing/2014/main" id="{8DA5ABB5-D211-3516-BEC0-FB2F7D1FE8F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2" name="Line 1">
          <a:extLst>
            <a:ext uri="{FF2B5EF4-FFF2-40B4-BE49-F238E27FC236}">
              <a16:creationId xmlns:a16="http://schemas.microsoft.com/office/drawing/2014/main" id="{54684DF7-051F-9A21-9152-D72C07491E6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3" name="Line 1">
          <a:extLst>
            <a:ext uri="{FF2B5EF4-FFF2-40B4-BE49-F238E27FC236}">
              <a16:creationId xmlns:a16="http://schemas.microsoft.com/office/drawing/2014/main" id="{6687D643-7C20-7AD2-0CA7-A42CFDA62CC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4" name="Line 1">
          <a:extLst>
            <a:ext uri="{FF2B5EF4-FFF2-40B4-BE49-F238E27FC236}">
              <a16:creationId xmlns:a16="http://schemas.microsoft.com/office/drawing/2014/main" id="{EC30E5DA-7B4B-B2EF-BA68-3B4DB98849E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5" name="Line 1">
          <a:extLst>
            <a:ext uri="{FF2B5EF4-FFF2-40B4-BE49-F238E27FC236}">
              <a16:creationId xmlns:a16="http://schemas.microsoft.com/office/drawing/2014/main" id="{1EF31C24-AB8A-C5A2-F860-C23248715DC7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6" name="Line 1">
          <a:extLst>
            <a:ext uri="{FF2B5EF4-FFF2-40B4-BE49-F238E27FC236}">
              <a16:creationId xmlns:a16="http://schemas.microsoft.com/office/drawing/2014/main" id="{C6042C43-D54A-489A-55E0-0403E152EA9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7" name="Line 1">
          <a:extLst>
            <a:ext uri="{FF2B5EF4-FFF2-40B4-BE49-F238E27FC236}">
              <a16:creationId xmlns:a16="http://schemas.microsoft.com/office/drawing/2014/main" id="{F4D7D8DC-B59E-5A68-CDE3-9708AEB7E56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8" name="Line 1">
          <a:extLst>
            <a:ext uri="{FF2B5EF4-FFF2-40B4-BE49-F238E27FC236}">
              <a16:creationId xmlns:a16="http://schemas.microsoft.com/office/drawing/2014/main" id="{DA652584-FB2B-DFD8-0825-A9664EA19AA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89" name="Line 1">
          <a:extLst>
            <a:ext uri="{FF2B5EF4-FFF2-40B4-BE49-F238E27FC236}">
              <a16:creationId xmlns:a16="http://schemas.microsoft.com/office/drawing/2014/main" id="{601B52CA-972D-E5A5-A094-6226E96BA85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0" name="Line 1">
          <a:extLst>
            <a:ext uri="{FF2B5EF4-FFF2-40B4-BE49-F238E27FC236}">
              <a16:creationId xmlns:a16="http://schemas.microsoft.com/office/drawing/2014/main" id="{0F9B9369-A0A9-71A4-0C5D-03CB9AE108A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1" name="Line 1">
          <a:extLst>
            <a:ext uri="{FF2B5EF4-FFF2-40B4-BE49-F238E27FC236}">
              <a16:creationId xmlns:a16="http://schemas.microsoft.com/office/drawing/2014/main" id="{F75817FD-1FD0-5F56-FB84-B16520126B6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2" name="Line 1">
          <a:extLst>
            <a:ext uri="{FF2B5EF4-FFF2-40B4-BE49-F238E27FC236}">
              <a16:creationId xmlns:a16="http://schemas.microsoft.com/office/drawing/2014/main" id="{C2F27212-964A-4FDB-A92C-84481BB49E9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3" name="Line 1">
          <a:extLst>
            <a:ext uri="{FF2B5EF4-FFF2-40B4-BE49-F238E27FC236}">
              <a16:creationId xmlns:a16="http://schemas.microsoft.com/office/drawing/2014/main" id="{076880B5-91C2-1336-90B8-D92F9B805462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4" name="Line 1">
          <a:extLst>
            <a:ext uri="{FF2B5EF4-FFF2-40B4-BE49-F238E27FC236}">
              <a16:creationId xmlns:a16="http://schemas.microsoft.com/office/drawing/2014/main" id="{F3A24DD8-7C34-E209-9964-47DE5625C4A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5" name="Line 1">
          <a:extLst>
            <a:ext uri="{FF2B5EF4-FFF2-40B4-BE49-F238E27FC236}">
              <a16:creationId xmlns:a16="http://schemas.microsoft.com/office/drawing/2014/main" id="{F525F5D0-40DB-792D-E343-DDABF9612E7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6" name="Line 1">
          <a:extLst>
            <a:ext uri="{FF2B5EF4-FFF2-40B4-BE49-F238E27FC236}">
              <a16:creationId xmlns:a16="http://schemas.microsoft.com/office/drawing/2014/main" id="{F100128A-DCD9-7824-294E-7DDE496338B1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7" name="Line 1">
          <a:extLst>
            <a:ext uri="{FF2B5EF4-FFF2-40B4-BE49-F238E27FC236}">
              <a16:creationId xmlns:a16="http://schemas.microsoft.com/office/drawing/2014/main" id="{9EB735F1-00A0-5E7B-CF14-FFAD7FACF549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8" name="Line 1">
          <a:extLst>
            <a:ext uri="{FF2B5EF4-FFF2-40B4-BE49-F238E27FC236}">
              <a16:creationId xmlns:a16="http://schemas.microsoft.com/office/drawing/2014/main" id="{CF850550-DC01-E4B5-3C7F-FB0043FB577B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399" name="Line 1">
          <a:extLst>
            <a:ext uri="{FF2B5EF4-FFF2-40B4-BE49-F238E27FC236}">
              <a16:creationId xmlns:a16="http://schemas.microsoft.com/office/drawing/2014/main" id="{11C77A3A-78EB-6BFD-7151-2DDBFB2F618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0" name="Line 1">
          <a:extLst>
            <a:ext uri="{FF2B5EF4-FFF2-40B4-BE49-F238E27FC236}">
              <a16:creationId xmlns:a16="http://schemas.microsoft.com/office/drawing/2014/main" id="{751144D7-AA12-3A78-D211-51A0A5D255F3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1" name="Line 1">
          <a:extLst>
            <a:ext uri="{FF2B5EF4-FFF2-40B4-BE49-F238E27FC236}">
              <a16:creationId xmlns:a16="http://schemas.microsoft.com/office/drawing/2014/main" id="{AE2BC942-BED7-AC20-164C-5B5C6551BEE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2" name="Line 1">
          <a:extLst>
            <a:ext uri="{FF2B5EF4-FFF2-40B4-BE49-F238E27FC236}">
              <a16:creationId xmlns:a16="http://schemas.microsoft.com/office/drawing/2014/main" id="{84DE72CE-1BD3-CB4E-A4FC-A4BA0042ECF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3" name="Line 1">
          <a:extLst>
            <a:ext uri="{FF2B5EF4-FFF2-40B4-BE49-F238E27FC236}">
              <a16:creationId xmlns:a16="http://schemas.microsoft.com/office/drawing/2014/main" id="{4A66A383-1A99-8342-FAF9-F4267F6738ED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4" name="Line 1">
          <a:extLst>
            <a:ext uri="{FF2B5EF4-FFF2-40B4-BE49-F238E27FC236}">
              <a16:creationId xmlns:a16="http://schemas.microsoft.com/office/drawing/2014/main" id="{E03EDC38-502E-75CD-F55A-8EE7EB17D18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5" name="Line 1">
          <a:extLst>
            <a:ext uri="{FF2B5EF4-FFF2-40B4-BE49-F238E27FC236}">
              <a16:creationId xmlns:a16="http://schemas.microsoft.com/office/drawing/2014/main" id="{FCBD1532-1D8C-166C-F455-97FDE6C8206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6" name="Line 1">
          <a:extLst>
            <a:ext uri="{FF2B5EF4-FFF2-40B4-BE49-F238E27FC236}">
              <a16:creationId xmlns:a16="http://schemas.microsoft.com/office/drawing/2014/main" id="{23FBB12E-13C7-B0BB-0297-0CA01575BE4F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7" name="Line 1">
          <a:extLst>
            <a:ext uri="{FF2B5EF4-FFF2-40B4-BE49-F238E27FC236}">
              <a16:creationId xmlns:a16="http://schemas.microsoft.com/office/drawing/2014/main" id="{8AEC7C53-8F2D-B097-146A-68FA1540FB04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8" name="Line 1">
          <a:extLst>
            <a:ext uri="{FF2B5EF4-FFF2-40B4-BE49-F238E27FC236}">
              <a16:creationId xmlns:a16="http://schemas.microsoft.com/office/drawing/2014/main" id="{F6B53237-3CED-90A6-F889-C0372CD3CF60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09" name="Line 1">
          <a:extLst>
            <a:ext uri="{FF2B5EF4-FFF2-40B4-BE49-F238E27FC236}">
              <a16:creationId xmlns:a16="http://schemas.microsoft.com/office/drawing/2014/main" id="{0587B00F-9C30-D967-533B-C3D9F78062D6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10" name="Line 1">
          <a:extLst>
            <a:ext uri="{FF2B5EF4-FFF2-40B4-BE49-F238E27FC236}">
              <a16:creationId xmlns:a16="http://schemas.microsoft.com/office/drawing/2014/main" id="{23446C7C-50B1-B32D-013A-54883D22E3C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11" name="Line 1">
          <a:extLst>
            <a:ext uri="{FF2B5EF4-FFF2-40B4-BE49-F238E27FC236}">
              <a16:creationId xmlns:a16="http://schemas.microsoft.com/office/drawing/2014/main" id="{36D5FC2A-945C-D0D6-C1E0-812DEA124B75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12" name="Line 1">
          <a:extLst>
            <a:ext uri="{FF2B5EF4-FFF2-40B4-BE49-F238E27FC236}">
              <a16:creationId xmlns:a16="http://schemas.microsoft.com/office/drawing/2014/main" id="{8FB8B7C6-00AB-9001-85D0-B2E8524D0468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4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1413" name="Line 1">
          <a:extLst>
            <a:ext uri="{FF2B5EF4-FFF2-40B4-BE49-F238E27FC236}">
              <a16:creationId xmlns:a16="http://schemas.microsoft.com/office/drawing/2014/main" id="{7769363C-CF06-5467-1EF1-D290A399444A}"/>
            </a:ext>
          </a:extLst>
        </xdr:cNvPr>
        <xdr:cNvSpPr>
          <a:spLocks noChangeShapeType="1"/>
        </xdr:cNvSpPr>
      </xdr:nvSpPr>
      <xdr:spPr bwMode="auto">
        <a:xfrm>
          <a:off x="161925" y="1085850"/>
          <a:ext cx="2381250" cy="5905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tabSelected="1" zoomScaleNormal="100" workbookViewId="0">
      <pane ySplit="7" topLeftCell="A8" activePane="bottomLeft" state="frozen"/>
      <selection pane="bottomLeft" activeCell="F16" sqref="F16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1" t="str">
        <f>B4&amp;L3&amp;"  일반회계 세외수입 징수현황"</f>
        <v>2024년  3월  서구  일반회계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">
        <v>117</v>
      </c>
      <c r="M3" s="125"/>
      <c r="O3" s="3">
        <f>COUNTIF(O7:P77,"err")</f>
        <v>0</v>
      </c>
    </row>
    <row r="4" spans="2:16" s="4" customFormat="1" ht="18.75" customHeight="1" thickBot="1" x14ac:dyDescent="0.2">
      <c r="B4" s="130" t="s">
        <v>118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3" t="s">
        <v>18</v>
      </c>
      <c r="C7" s="124"/>
      <c r="D7" s="124"/>
      <c r="E7" s="26">
        <f>E8+E40+E62</f>
        <v>82356824000</v>
      </c>
      <c r="F7" s="26">
        <f t="shared" ref="F7:K7" si="0">F8+F40+F62</f>
        <v>64865248363</v>
      </c>
      <c r="G7" s="26">
        <f t="shared" si="0"/>
        <v>23420143832</v>
      </c>
      <c r="H7" s="26">
        <f t="shared" si="0"/>
        <v>264138594</v>
      </c>
      <c r="I7" s="26">
        <f t="shared" si="0"/>
        <v>41180965937</v>
      </c>
      <c r="J7" s="26">
        <f t="shared" si="0"/>
        <v>33891270629</v>
      </c>
      <c r="K7" s="26">
        <f t="shared" si="0"/>
        <v>7289695308</v>
      </c>
      <c r="L7" s="27">
        <f>IFERROR(G7/E7,0)*100</f>
        <v>28.43740529867932</v>
      </c>
      <c r="M7" s="28">
        <f>IFERROR(G7/F7,0)*100</f>
        <v>36.105841607104928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8" t="s">
        <v>19</v>
      </c>
      <c r="C8" s="129"/>
      <c r="D8" s="129"/>
      <c r="E8" s="29">
        <f t="shared" ref="E8:K8" si="1">E9+E12+E22+E28+E34+E36</f>
        <v>58079585000</v>
      </c>
      <c r="F8" s="29">
        <f t="shared" si="1"/>
        <v>17342514337</v>
      </c>
      <c r="G8" s="29">
        <f t="shared" si="1"/>
        <v>17252532854</v>
      </c>
      <c r="H8" s="29">
        <f t="shared" si="1"/>
        <v>0</v>
      </c>
      <c r="I8" s="29">
        <f t="shared" si="1"/>
        <v>89981483</v>
      </c>
      <c r="J8" s="29">
        <f t="shared" si="1"/>
        <v>25581205</v>
      </c>
      <c r="K8" s="29">
        <f t="shared" si="1"/>
        <v>64400278</v>
      </c>
      <c r="L8" s="29">
        <f>IFERROR(G8/E8,0)*100</f>
        <v>29.70498644919725</v>
      </c>
      <c r="M8" s="30">
        <f>IFERROR(G8/F8,0)*100</f>
        <v>99.481150880134919</v>
      </c>
      <c r="O8" s="9" t="str">
        <f t="shared" ref="O8:O71" si="2">IF(F8=G8+H8+I8,"","err")</f>
        <v/>
      </c>
      <c r="P8" s="9" t="str">
        <f t="shared" ref="P8:P71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1060979000</v>
      </c>
      <c r="F9" s="33">
        <v>396993650</v>
      </c>
      <c r="G9" s="33">
        <v>396108320</v>
      </c>
      <c r="H9" s="33">
        <v>0</v>
      </c>
      <c r="I9" s="33">
        <v>885330</v>
      </c>
      <c r="J9" s="33">
        <v>1400</v>
      </c>
      <c r="K9" s="33">
        <v>883930</v>
      </c>
      <c r="L9" s="33">
        <v>37.334228104420539</v>
      </c>
      <c r="M9" s="34">
        <v>99.776991395202415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800000000</v>
      </c>
      <c r="F10" s="36">
        <v>333582880</v>
      </c>
      <c r="G10" s="36">
        <v>332698950</v>
      </c>
      <c r="H10" s="36">
        <v>0</v>
      </c>
      <c r="I10" s="37">
        <v>883930</v>
      </c>
      <c r="J10" s="37">
        <v>0</v>
      </c>
      <c r="K10" s="37">
        <v>883930</v>
      </c>
      <c r="L10" s="37">
        <v>41.587368749999996</v>
      </c>
      <c r="M10" s="38">
        <v>99.735019375095021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260979000</v>
      </c>
      <c r="F11" s="36">
        <v>63410770</v>
      </c>
      <c r="G11" s="36">
        <v>63409370</v>
      </c>
      <c r="H11" s="36">
        <v>0</v>
      </c>
      <c r="I11" s="37">
        <v>1400</v>
      </c>
      <c r="J11" s="37">
        <v>1400</v>
      </c>
      <c r="K11" s="37">
        <v>0</v>
      </c>
      <c r="L11" s="37">
        <v>24.296732687304342</v>
      </c>
      <c r="M11" s="38">
        <v>99.997792173159226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8790109000</v>
      </c>
      <c r="F12" s="33">
        <v>1200382013</v>
      </c>
      <c r="G12" s="33">
        <v>1158689915</v>
      </c>
      <c r="H12" s="33">
        <v>0</v>
      </c>
      <c r="I12" s="33">
        <v>41692098</v>
      </c>
      <c r="J12" s="33">
        <v>13237510</v>
      </c>
      <c r="K12" s="33">
        <v>28454588</v>
      </c>
      <c r="L12" s="33">
        <v>13.181746836131383</v>
      </c>
      <c r="M12" s="34">
        <v>96.526764184361369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2550000000</v>
      </c>
      <c r="F13" s="36">
        <v>159029850</v>
      </c>
      <c r="G13" s="36">
        <v>137313200</v>
      </c>
      <c r="H13" s="36">
        <v>0</v>
      </c>
      <c r="I13" s="37">
        <v>21716650</v>
      </c>
      <c r="J13" s="37">
        <v>3895650</v>
      </c>
      <c r="K13" s="37">
        <v>17821000</v>
      </c>
      <c r="L13" s="37">
        <v>5.3848313725490193</v>
      </c>
      <c r="M13" s="38">
        <v>86.344293225454223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63770</v>
      </c>
      <c r="G14" s="36">
        <v>63770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100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502820</v>
      </c>
      <c r="G17" s="36">
        <v>0</v>
      </c>
      <c r="H17" s="36">
        <v>0</v>
      </c>
      <c r="I17" s="37">
        <v>502820</v>
      </c>
      <c r="J17" s="37">
        <v>0</v>
      </c>
      <c r="K17" s="37">
        <v>502820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5603362000</v>
      </c>
      <c r="F19" s="36">
        <v>817759103</v>
      </c>
      <c r="G19" s="36">
        <v>804237745</v>
      </c>
      <c r="H19" s="36">
        <v>0</v>
      </c>
      <c r="I19" s="37">
        <v>13521358</v>
      </c>
      <c r="J19" s="37">
        <v>6982350</v>
      </c>
      <c r="K19" s="37">
        <v>6539008</v>
      </c>
      <c r="L19" s="37">
        <v>14.352771514672799</v>
      </c>
      <c r="M19" s="38">
        <v>98.346535312123578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56476000</v>
      </c>
      <c r="F20" s="36">
        <v>20399700</v>
      </c>
      <c r="G20" s="36">
        <v>20399700</v>
      </c>
      <c r="H20" s="36">
        <v>0</v>
      </c>
      <c r="I20" s="37">
        <v>0</v>
      </c>
      <c r="J20" s="37">
        <v>0</v>
      </c>
      <c r="K20" s="37">
        <v>0</v>
      </c>
      <c r="L20" s="37">
        <v>36.121007153481131</v>
      </c>
      <c r="M20" s="38">
        <v>100</v>
      </c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580271000</v>
      </c>
      <c r="F21" s="36">
        <v>202626770</v>
      </c>
      <c r="G21" s="36">
        <v>196675500</v>
      </c>
      <c r="H21" s="36">
        <v>0</v>
      </c>
      <c r="I21" s="37">
        <v>5951270</v>
      </c>
      <c r="J21" s="37">
        <v>2359510</v>
      </c>
      <c r="K21" s="37">
        <v>3591760</v>
      </c>
      <c r="L21" s="37">
        <v>33.89373241123544</v>
      </c>
      <c r="M21" s="38">
        <v>97.062939906706305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14367518000</v>
      </c>
      <c r="F22" s="33">
        <v>4041338362</v>
      </c>
      <c r="G22" s="33">
        <v>3996058962</v>
      </c>
      <c r="H22" s="33">
        <v>0</v>
      </c>
      <c r="I22" s="33">
        <v>45279400</v>
      </c>
      <c r="J22" s="33">
        <v>12188500</v>
      </c>
      <c r="K22" s="33">
        <v>33090900</v>
      </c>
      <c r="L22" s="33">
        <v>27.813147420452161</v>
      </c>
      <c r="M22" s="34">
        <v>98.879593937846082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33"/>
      <c r="C23" s="35" t="s">
        <v>34</v>
      </c>
      <c r="D23" s="35"/>
      <c r="E23" s="36">
        <v>1729824000</v>
      </c>
      <c r="F23" s="36">
        <v>428530241</v>
      </c>
      <c r="G23" s="36">
        <v>409597241</v>
      </c>
      <c r="H23" s="36">
        <v>0</v>
      </c>
      <c r="I23" s="37">
        <v>18933000</v>
      </c>
      <c r="J23" s="37">
        <v>158500</v>
      </c>
      <c r="K23" s="37">
        <v>18774500</v>
      </c>
      <c r="L23" s="37">
        <v>23.678550014336718</v>
      </c>
      <c r="M23" s="38">
        <v>95.581875399080644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33"/>
      <c r="C24" s="35" t="s">
        <v>35</v>
      </c>
      <c r="D24" s="35"/>
      <c r="E24" s="36">
        <v>12332094000</v>
      </c>
      <c r="F24" s="36">
        <v>3399097745</v>
      </c>
      <c r="G24" s="36">
        <v>3399097745</v>
      </c>
      <c r="H24" s="36">
        <v>0</v>
      </c>
      <c r="I24" s="37">
        <v>0</v>
      </c>
      <c r="J24" s="37">
        <v>0</v>
      </c>
      <c r="K24" s="37">
        <v>0</v>
      </c>
      <c r="L24" s="37">
        <v>27.563021697693841</v>
      </c>
      <c r="M24" s="38">
        <v>100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33"/>
      <c r="C25" s="35" t="s">
        <v>36</v>
      </c>
      <c r="D25" s="35"/>
      <c r="E25" s="36">
        <v>12700000</v>
      </c>
      <c r="F25" s="36">
        <v>2860800</v>
      </c>
      <c r="G25" s="36">
        <v>2860800</v>
      </c>
      <c r="H25" s="36">
        <v>0</v>
      </c>
      <c r="I25" s="37">
        <v>0</v>
      </c>
      <c r="J25" s="37">
        <v>0</v>
      </c>
      <c r="K25" s="37">
        <v>0</v>
      </c>
      <c r="L25" s="37">
        <v>22.525984251968502</v>
      </c>
      <c r="M25" s="38">
        <v>100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33"/>
      <c r="C26" s="35" t="s">
        <v>37</v>
      </c>
      <c r="D26" s="35"/>
      <c r="E26" s="36">
        <v>0</v>
      </c>
      <c r="F26" s="36">
        <v>26209140</v>
      </c>
      <c r="G26" s="36">
        <v>25931740</v>
      </c>
      <c r="H26" s="36">
        <v>0</v>
      </c>
      <c r="I26" s="37">
        <v>277400</v>
      </c>
      <c r="J26" s="37">
        <v>0</v>
      </c>
      <c r="K26" s="37">
        <v>277400</v>
      </c>
      <c r="L26" s="37">
        <v>0</v>
      </c>
      <c r="M26" s="38">
        <v>98.94159060541476</v>
      </c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33"/>
      <c r="C27" s="35" t="s">
        <v>38</v>
      </c>
      <c r="D27" s="35"/>
      <c r="E27" s="36">
        <v>292900000</v>
      </c>
      <c r="F27" s="36">
        <v>184640436</v>
      </c>
      <c r="G27" s="36">
        <v>158571436</v>
      </c>
      <c r="H27" s="36">
        <v>0</v>
      </c>
      <c r="I27" s="37">
        <v>26069000</v>
      </c>
      <c r="J27" s="37">
        <v>12030000</v>
      </c>
      <c r="K27" s="37">
        <v>14039000</v>
      </c>
      <c r="L27" s="37">
        <v>54.138421304199383</v>
      </c>
      <c r="M27" s="38">
        <v>85.881207516212754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3716455000</v>
      </c>
      <c r="F28" s="33">
        <v>1648943918</v>
      </c>
      <c r="G28" s="33">
        <v>1648943918</v>
      </c>
      <c r="H28" s="33">
        <v>0</v>
      </c>
      <c r="I28" s="33">
        <v>0</v>
      </c>
      <c r="J28" s="33">
        <v>0</v>
      </c>
      <c r="K28" s="33">
        <v>0</v>
      </c>
      <c r="L28" s="33">
        <v>44.368730900818122</v>
      </c>
      <c r="M28" s="34">
        <v>100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33"/>
      <c r="C29" s="35" t="s">
        <v>40</v>
      </c>
      <c r="D29" s="35"/>
      <c r="E29" s="36">
        <v>3716455000</v>
      </c>
      <c r="F29" s="36">
        <v>2739868</v>
      </c>
      <c r="G29" s="36">
        <v>2739868</v>
      </c>
      <c r="H29" s="36">
        <v>0</v>
      </c>
      <c r="I29" s="37">
        <v>0</v>
      </c>
      <c r="J29" s="37">
        <v>0</v>
      </c>
      <c r="K29" s="37">
        <v>0</v>
      </c>
      <c r="L29" s="37">
        <v>7.37226200774663E-2</v>
      </c>
      <c r="M29" s="38">
        <v>100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33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33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33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33"/>
      <c r="C33" s="35" t="s">
        <v>44</v>
      </c>
      <c r="D33" s="35"/>
      <c r="E33" s="36">
        <v>0</v>
      </c>
      <c r="F33" s="36">
        <v>1646204050</v>
      </c>
      <c r="G33" s="36">
        <v>1646204050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100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26732670000</v>
      </c>
      <c r="F34" s="33">
        <v>7537060080</v>
      </c>
      <c r="G34" s="33">
        <v>7535889630</v>
      </c>
      <c r="H34" s="33">
        <v>0</v>
      </c>
      <c r="I34" s="33">
        <v>1170450</v>
      </c>
      <c r="J34" s="33">
        <v>0</v>
      </c>
      <c r="K34" s="33">
        <v>1170450</v>
      </c>
      <c r="L34" s="33">
        <v>28.189812802088234</v>
      </c>
      <c r="M34" s="34">
        <v>99.984470735438265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26732670000</v>
      </c>
      <c r="F35" s="36">
        <v>7537060080</v>
      </c>
      <c r="G35" s="36">
        <v>7535889630</v>
      </c>
      <c r="H35" s="36">
        <v>0</v>
      </c>
      <c r="I35" s="37">
        <v>1170450</v>
      </c>
      <c r="J35" s="37">
        <v>0</v>
      </c>
      <c r="K35" s="37">
        <v>1170450</v>
      </c>
      <c r="L35" s="37">
        <v>28.189812802088234</v>
      </c>
      <c r="M35" s="38">
        <v>99.984470735438265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3411854000</v>
      </c>
      <c r="F36" s="33">
        <v>2517796314</v>
      </c>
      <c r="G36" s="33">
        <v>2516842109</v>
      </c>
      <c r="H36" s="33">
        <v>0</v>
      </c>
      <c r="I36" s="33">
        <v>954205</v>
      </c>
      <c r="J36" s="33">
        <v>153795</v>
      </c>
      <c r="K36" s="33">
        <v>800410</v>
      </c>
      <c r="L36" s="39">
        <v>73.76757941576632</v>
      </c>
      <c r="M36" s="40">
        <v>99.962101580866801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33"/>
      <c r="C37" s="35" t="s">
        <v>47</v>
      </c>
      <c r="D37" s="35"/>
      <c r="E37" s="36">
        <v>3411854000</v>
      </c>
      <c r="F37" s="36">
        <v>2305203691</v>
      </c>
      <c r="G37" s="36">
        <v>2305203691</v>
      </c>
      <c r="H37" s="36">
        <v>0</v>
      </c>
      <c r="I37" s="37">
        <v>0</v>
      </c>
      <c r="J37" s="37">
        <v>0</v>
      </c>
      <c r="K37" s="37">
        <v>0</v>
      </c>
      <c r="L37" s="41">
        <v>67.564546753759103</v>
      </c>
      <c r="M37" s="42">
        <v>100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33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33"/>
      <c r="C39" s="35" t="s">
        <v>49</v>
      </c>
      <c r="D39" s="35"/>
      <c r="E39" s="36">
        <v>0</v>
      </c>
      <c r="F39" s="36">
        <v>212592623</v>
      </c>
      <c r="G39" s="36">
        <v>211638418</v>
      </c>
      <c r="H39" s="36">
        <v>0</v>
      </c>
      <c r="I39" s="37">
        <v>954205</v>
      </c>
      <c r="J39" s="37">
        <v>153795</v>
      </c>
      <c r="K39" s="37">
        <v>800410</v>
      </c>
      <c r="L39" s="41">
        <v>0</v>
      </c>
      <c r="M39" s="42">
        <v>99.55115799102775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31" t="s">
        <v>50</v>
      </c>
      <c r="C40" s="132"/>
      <c r="D40" s="132"/>
      <c r="E40" s="43">
        <v>13706236000</v>
      </c>
      <c r="F40" s="43">
        <v>43893376232</v>
      </c>
      <c r="G40" s="43">
        <v>5179062744</v>
      </c>
      <c r="H40" s="43">
        <v>264138594</v>
      </c>
      <c r="I40" s="43">
        <v>38450174894</v>
      </c>
      <c r="J40" s="43">
        <v>33384987864</v>
      </c>
      <c r="K40" s="43">
        <v>5065187030</v>
      </c>
      <c r="L40" s="44">
        <v>37.786178087113051</v>
      </c>
      <c r="M40" s="45">
        <v>11.799189737936494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428522000</v>
      </c>
      <c r="G41" s="33">
        <v>428522000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100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428506000</v>
      </c>
      <c r="G44" s="47">
        <v>428506000</v>
      </c>
      <c r="H44" s="47">
        <v>0</v>
      </c>
      <c r="I44" s="37">
        <v>0</v>
      </c>
      <c r="J44" s="37">
        <v>0</v>
      </c>
      <c r="K44" s="37">
        <v>0</v>
      </c>
      <c r="L44" s="41">
        <v>0</v>
      </c>
      <c r="M44" s="42">
        <v>100</v>
      </c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16000</v>
      </c>
      <c r="G45" s="47">
        <v>16000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100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199653000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199653000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345629132</v>
      </c>
      <c r="G48" s="33">
        <v>339846972</v>
      </c>
      <c r="H48" s="33">
        <v>0</v>
      </c>
      <c r="I48" s="33">
        <v>5782160</v>
      </c>
      <c r="J48" s="33">
        <v>0</v>
      </c>
      <c r="K48" s="33">
        <v>5782160</v>
      </c>
      <c r="L48" s="39">
        <v>0</v>
      </c>
      <c r="M48" s="40">
        <v>98.327062314874553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85136825</v>
      </c>
      <c r="G50" s="47">
        <v>79354665</v>
      </c>
      <c r="H50" s="47">
        <v>0</v>
      </c>
      <c r="I50" s="37">
        <v>5782160</v>
      </c>
      <c r="J50" s="37">
        <v>0</v>
      </c>
      <c r="K50" s="37">
        <v>5782160</v>
      </c>
      <c r="L50" s="41">
        <v>0</v>
      </c>
      <c r="M50" s="42">
        <v>93.208391315978716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260492307</v>
      </c>
      <c r="G51" s="47">
        <v>260492307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100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9466899000</v>
      </c>
      <c r="F52" s="33">
        <v>6716316030</v>
      </c>
      <c r="G52" s="33">
        <v>3481689460</v>
      </c>
      <c r="H52" s="33">
        <v>0</v>
      </c>
      <c r="I52" s="33">
        <v>3234626570</v>
      </c>
      <c r="J52" s="33">
        <v>799730680</v>
      </c>
      <c r="K52" s="33">
        <v>2434895890</v>
      </c>
      <c r="L52" s="39">
        <v>36.777507185827162</v>
      </c>
      <c r="M52" s="40">
        <v>51.839273858588811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119000000</v>
      </c>
      <c r="F55" s="47">
        <v>119000000</v>
      </c>
      <c r="G55" s="47">
        <v>119000000</v>
      </c>
      <c r="H55" s="47">
        <v>0</v>
      </c>
      <c r="I55" s="37">
        <v>0</v>
      </c>
      <c r="J55" s="37">
        <v>0</v>
      </c>
      <c r="K55" s="37">
        <v>0</v>
      </c>
      <c r="L55" s="41">
        <v>100</v>
      </c>
      <c r="M55" s="42">
        <v>100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3523174260</v>
      </c>
      <c r="G56" s="47">
        <v>328756520</v>
      </c>
      <c r="H56" s="47">
        <v>0</v>
      </c>
      <c r="I56" s="37">
        <v>3194417740</v>
      </c>
      <c r="J56" s="37">
        <v>796044150</v>
      </c>
      <c r="K56" s="37">
        <v>2398373590</v>
      </c>
      <c r="L56" s="41">
        <v>0</v>
      </c>
      <c r="M56" s="42">
        <v>9.3312591356182306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>
        <v>0</v>
      </c>
      <c r="M58" s="42">
        <v>0</v>
      </c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9347899000</v>
      </c>
      <c r="F59" s="47">
        <v>3074141770</v>
      </c>
      <c r="G59" s="47">
        <v>3033932940</v>
      </c>
      <c r="H59" s="47">
        <v>0</v>
      </c>
      <c r="I59" s="37">
        <v>40208830</v>
      </c>
      <c r="J59" s="37">
        <v>3686530</v>
      </c>
      <c r="K59" s="37">
        <v>36522300</v>
      </c>
      <c r="L59" s="41">
        <v>32.455773644965568</v>
      </c>
      <c r="M59" s="42">
        <v>98.692030719194847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4039684000</v>
      </c>
      <c r="F60" s="50">
        <v>36402909070</v>
      </c>
      <c r="G60" s="50">
        <v>929004312</v>
      </c>
      <c r="H60" s="50">
        <v>264138594</v>
      </c>
      <c r="I60" s="50">
        <v>35209766164</v>
      </c>
      <c r="J60" s="50">
        <v>32585257184</v>
      </c>
      <c r="K60" s="50">
        <v>2624508980</v>
      </c>
      <c r="L60" s="39">
        <v>22.996955009352217</v>
      </c>
      <c r="M60" s="40">
        <v>2.5520056933186193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4039684000</v>
      </c>
      <c r="F61" s="47">
        <v>36402909070</v>
      </c>
      <c r="G61" s="47">
        <v>929004312</v>
      </c>
      <c r="H61" s="47">
        <v>264138594</v>
      </c>
      <c r="I61" s="37">
        <v>35209766164</v>
      </c>
      <c r="J61" s="37">
        <v>32585257184</v>
      </c>
      <c r="K61" s="37">
        <v>2624508980</v>
      </c>
      <c r="L61" s="41">
        <v>22.996955009352217</v>
      </c>
      <c r="M61" s="42">
        <v>2.5520056933186193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31" t="s">
        <v>73</v>
      </c>
      <c r="C62" s="132"/>
      <c r="D62" s="132"/>
      <c r="E62" s="43">
        <v>10571003000</v>
      </c>
      <c r="F62" s="43">
        <v>3629357794</v>
      </c>
      <c r="G62" s="43">
        <v>988548234</v>
      </c>
      <c r="H62" s="43">
        <v>0</v>
      </c>
      <c r="I62" s="43">
        <v>2640809560</v>
      </c>
      <c r="J62" s="43">
        <v>480701560</v>
      </c>
      <c r="K62" s="43">
        <v>2160108000</v>
      </c>
      <c r="L62" s="44">
        <v>9.3515084046423969</v>
      </c>
      <c r="M62" s="45">
        <v>27.237552484746836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105960000</v>
      </c>
      <c r="F63" s="50">
        <v>45255000</v>
      </c>
      <c r="G63" s="50">
        <v>39630000</v>
      </c>
      <c r="H63" s="50">
        <v>0</v>
      </c>
      <c r="I63" s="50">
        <v>5625000</v>
      </c>
      <c r="J63" s="50">
        <v>0</v>
      </c>
      <c r="K63" s="50">
        <v>5625000</v>
      </c>
      <c r="L63" s="39">
        <v>37.400906002265003</v>
      </c>
      <c r="M63" s="40">
        <v>87.570434206165061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105960000</v>
      </c>
      <c r="F64" s="47">
        <v>45255000</v>
      </c>
      <c r="G64" s="47">
        <v>39630000</v>
      </c>
      <c r="H64" s="47">
        <v>0</v>
      </c>
      <c r="I64" s="37">
        <v>5625000</v>
      </c>
      <c r="J64" s="37">
        <v>0</v>
      </c>
      <c r="K64" s="37">
        <v>5625000</v>
      </c>
      <c r="L64" s="41">
        <v>37.400906002265003</v>
      </c>
      <c r="M64" s="42">
        <v>87.570434206165061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565000000</v>
      </c>
      <c r="F65" s="51">
        <v>140802000</v>
      </c>
      <c r="G65" s="51">
        <v>45710690</v>
      </c>
      <c r="H65" s="51">
        <v>0</v>
      </c>
      <c r="I65" s="51">
        <v>95091310</v>
      </c>
      <c r="J65" s="51">
        <v>73575310</v>
      </c>
      <c r="K65" s="51">
        <v>21516000</v>
      </c>
      <c r="L65" s="53">
        <v>8.0903876106194694</v>
      </c>
      <c r="M65" s="54">
        <v>32.464517549466628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565000000</v>
      </c>
      <c r="F66" s="47">
        <v>140802000</v>
      </c>
      <c r="G66" s="47">
        <v>45710690</v>
      </c>
      <c r="H66" s="47">
        <v>0</v>
      </c>
      <c r="I66" s="37">
        <v>95091310</v>
      </c>
      <c r="J66" s="37">
        <v>73575310</v>
      </c>
      <c r="K66" s="37">
        <v>21516000</v>
      </c>
      <c r="L66" s="41">
        <v>8.0903876106194694</v>
      </c>
      <c r="M66" s="42">
        <v>32.464517549466628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16215350</v>
      </c>
      <c r="G67" s="51">
        <v>7025540</v>
      </c>
      <c r="H67" s="51">
        <v>0</v>
      </c>
      <c r="I67" s="51">
        <v>9189810</v>
      </c>
      <c r="J67" s="51">
        <v>4481800</v>
      </c>
      <c r="K67" s="51">
        <v>4708010</v>
      </c>
      <c r="L67" s="53">
        <v>0</v>
      </c>
      <c r="M67" s="54">
        <v>43.326477689349908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16215350</v>
      </c>
      <c r="G68" s="47">
        <v>7025540</v>
      </c>
      <c r="H68" s="47">
        <v>0</v>
      </c>
      <c r="I68" s="37">
        <v>9189810</v>
      </c>
      <c r="J68" s="37">
        <v>4481800</v>
      </c>
      <c r="K68" s="37">
        <v>4708010</v>
      </c>
      <c r="L68" s="41">
        <v>0</v>
      </c>
      <c r="M68" s="42">
        <v>43.326477689349908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3443600000</v>
      </c>
      <c r="F69" s="52">
        <v>889012730</v>
      </c>
      <c r="G69" s="52">
        <v>413477120</v>
      </c>
      <c r="H69" s="52">
        <v>0</v>
      </c>
      <c r="I69" s="52">
        <v>475535610</v>
      </c>
      <c r="J69" s="52">
        <v>349580610</v>
      </c>
      <c r="K69" s="52">
        <v>125955000</v>
      </c>
      <c r="L69" s="53">
        <v>12.007118132187246</v>
      </c>
      <c r="M69" s="54">
        <v>46.509696210986768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2676000000</v>
      </c>
      <c r="F70" s="55">
        <v>551960300</v>
      </c>
      <c r="G70" s="55">
        <v>184458920</v>
      </c>
      <c r="H70" s="55">
        <v>0</v>
      </c>
      <c r="I70" s="37">
        <v>367501380</v>
      </c>
      <c r="J70" s="37">
        <v>295651380</v>
      </c>
      <c r="K70" s="37">
        <v>71850000</v>
      </c>
      <c r="L70" s="56">
        <v>6.8930837070254114</v>
      </c>
      <c r="M70" s="57">
        <v>33.418874509634115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767600000</v>
      </c>
      <c r="F71" s="55">
        <v>337052430</v>
      </c>
      <c r="G71" s="55">
        <v>229018200</v>
      </c>
      <c r="H71" s="55">
        <v>0</v>
      </c>
      <c r="I71" s="37">
        <v>108034230</v>
      </c>
      <c r="J71" s="37">
        <v>53929230</v>
      </c>
      <c r="K71" s="37">
        <v>54105000</v>
      </c>
      <c r="L71" s="56">
        <v>29.835617509119334</v>
      </c>
      <c r="M71" s="57">
        <v>67.947351692435504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147447190</v>
      </c>
      <c r="G72" s="51">
        <v>14159670</v>
      </c>
      <c r="H72" s="51">
        <v>0</v>
      </c>
      <c r="I72" s="51">
        <v>133287520</v>
      </c>
      <c r="J72" s="51">
        <v>0</v>
      </c>
      <c r="K72" s="51">
        <v>133287520</v>
      </c>
      <c r="L72" s="53">
        <v>0</v>
      </c>
      <c r="M72" s="54">
        <v>9.603214547527152</v>
      </c>
      <c r="O72" s="9" t="str">
        <f t="shared" ref="O72:O77" si="4">IF(F72=G72+H72+I72,"","err")</f>
        <v/>
      </c>
      <c r="P72" s="9" t="str">
        <f t="shared" ref="P72:P77" si="5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147447190</v>
      </c>
      <c r="G73" s="47">
        <v>14159670</v>
      </c>
      <c r="H73" s="47">
        <v>0</v>
      </c>
      <c r="I73" s="37">
        <v>133287520</v>
      </c>
      <c r="J73" s="37">
        <v>0</v>
      </c>
      <c r="K73" s="37">
        <v>133287520</v>
      </c>
      <c r="L73" s="41">
        <v>0</v>
      </c>
      <c r="M73" s="42">
        <v>9.603214547527152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6456443000</v>
      </c>
      <c r="F74" s="51">
        <v>2381525524</v>
      </c>
      <c r="G74" s="51">
        <v>460345214</v>
      </c>
      <c r="H74" s="51">
        <v>0</v>
      </c>
      <c r="I74" s="51">
        <v>1921180310</v>
      </c>
      <c r="J74" s="51">
        <v>52663840</v>
      </c>
      <c r="K74" s="51">
        <v>1868516470</v>
      </c>
      <c r="L74" s="53">
        <v>7.1300128259476629</v>
      </c>
      <c r="M74" s="54">
        <v>19.329845905947131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6456443000</v>
      </c>
      <c r="F75" s="64">
        <v>2381525524</v>
      </c>
      <c r="G75" s="64">
        <v>460345214</v>
      </c>
      <c r="H75" s="64">
        <v>0</v>
      </c>
      <c r="I75" s="37">
        <v>1921180310</v>
      </c>
      <c r="J75" s="37">
        <v>52663840</v>
      </c>
      <c r="K75" s="37">
        <v>1868516470</v>
      </c>
      <c r="L75" s="65">
        <v>7.1300128259476629</v>
      </c>
      <c r="M75" s="66">
        <v>19.329845905947131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9100000</v>
      </c>
      <c r="G76" s="51">
        <v>8200000</v>
      </c>
      <c r="H76" s="51">
        <v>0</v>
      </c>
      <c r="I76" s="51">
        <v>900000</v>
      </c>
      <c r="J76" s="51">
        <v>400000</v>
      </c>
      <c r="K76" s="51">
        <v>500000</v>
      </c>
      <c r="L76" s="53">
        <v>0</v>
      </c>
      <c r="M76" s="54">
        <v>90.109890109890117</v>
      </c>
      <c r="O76" s="9" t="str">
        <f t="shared" si="4"/>
        <v/>
      </c>
      <c r="P76" s="9" t="str">
        <f t="shared" si="5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9100000</v>
      </c>
      <c r="G77" s="68">
        <v>8200000</v>
      </c>
      <c r="H77" s="68">
        <v>0</v>
      </c>
      <c r="I77" s="69">
        <v>900000</v>
      </c>
      <c r="J77" s="69">
        <v>400000</v>
      </c>
      <c r="K77" s="69">
        <v>500000</v>
      </c>
      <c r="L77" s="70">
        <v>0</v>
      </c>
      <c r="M77" s="71">
        <v>90.109890109890117</v>
      </c>
      <c r="O77" s="9" t="str">
        <f t="shared" si="4"/>
        <v/>
      </c>
      <c r="P77" s="9" t="str">
        <f t="shared" si="5"/>
        <v/>
      </c>
    </row>
  </sheetData>
  <sheetProtection selectLockedCells="1"/>
  <mergeCells count="12">
    <mergeCell ref="B62:D62"/>
    <mergeCell ref="B23:B27"/>
    <mergeCell ref="B29:B33"/>
    <mergeCell ref="B37:B39"/>
    <mergeCell ref="B40:D40"/>
    <mergeCell ref="B2:M2"/>
    <mergeCell ref="L4:M4"/>
    <mergeCell ref="B7:D7"/>
    <mergeCell ref="L3:M3"/>
    <mergeCell ref="L5:M5"/>
    <mergeCell ref="B8:D8"/>
    <mergeCell ref="B4:D4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P77"/>
  <sheetViews>
    <sheetView showGridLines="0" zoomScaleNormal="100" workbookViewId="0">
      <pane ySplit="7" topLeftCell="A8" activePane="bottomLeft" state="frozen"/>
      <selection pane="bottomLeft" activeCell="I13" sqref="I13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1" t="str">
        <f>B4&amp;L3&amp;"  일반회계 지난년도 세외수입 징수현황"</f>
        <v>2024년  3월  서구  일반회계 지난년도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tr">
        <f>'군구세외 일반회계'!L3:M3</f>
        <v>서구</v>
      </c>
      <c r="M3" s="125"/>
      <c r="O3" s="3">
        <f>COUNTIF(O7:P77,"err")</f>
        <v>0</v>
      </c>
    </row>
    <row r="4" spans="2:16" s="4" customFormat="1" ht="18.75" customHeight="1" thickBot="1" x14ac:dyDescent="0.2">
      <c r="B4" s="130" t="str">
        <f>'군구세외 일반회계'!B4:D4</f>
        <v xml:space="preserve">2024년  3월  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3" t="s">
        <v>18</v>
      </c>
      <c r="C7" s="124"/>
      <c r="D7" s="124"/>
      <c r="E7" s="26">
        <v>4039684000</v>
      </c>
      <c r="F7" s="26">
        <f t="shared" ref="F7:K7" si="0">F8+F40+F62</f>
        <v>36402909070</v>
      </c>
      <c r="G7" s="26">
        <f t="shared" si="0"/>
        <v>929004312</v>
      </c>
      <c r="H7" s="26">
        <f t="shared" si="0"/>
        <v>264138594</v>
      </c>
      <c r="I7" s="26">
        <f t="shared" si="0"/>
        <v>35209766164</v>
      </c>
      <c r="J7" s="26">
        <f t="shared" si="0"/>
        <v>32585257184</v>
      </c>
      <c r="K7" s="26">
        <f t="shared" si="0"/>
        <v>2624508980</v>
      </c>
      <c r="L7" s="27">
        <f>IFERROR(G7/E7,0)*100</f>
        <v>22.996955009352217</v>
      </c>
      <c r="M7" s="28">
        <f>IFERROR(G7/F7,0)*100</f>
        <v>2.5520056933186193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8" t="s">
        <v>19</v>
      </c>
      <c r="C8" s="129"/>
      <c r="D8" s="129"/>
      <c r="E8" s="29">
        <f t="shared" ref="E8:K8" si="1">E9+E12+E22+E28+E34+E36</f>
        <v>0</v>
      </c>
      <c r="F8" s="29">
        <f t="shared" si="1"/>
        <v>299157636</v>
      </c>
      <c r="G8" s="29">
        <f t="shared" si="1"/>
        <v>14818200</v>
      </c>
      <c r="H8" s="29">
        <f t="shared" si="1"/>
        <v>0</v>
      </c>
      <c r="I8" s="29">
        <f t="shared" si="1"/>
        <v>284339436</v>
      </c>
      <c r="J8" s="29">
        <f t="shared" si="1"/>
        <v>284339436</v>
      </c>
      <c r="K8" s="29">
        <f t="shared" si="1"/>
        <v>0</v>
      </c>
      <c r="L8" s="29">
        <f>IFERROR(G8/E8,0)*100</f>
        <v>0</v>
      </c>
      <c r="M8" s="30">
        <f>IFERROR(G8/F8,0)*100</f>
        <v>4.9533082952961962</v>
      </c>
      <c r="O8" s="9" t="str">
        <f t="shared" ref="O8:O71" si="2">IF(F8=G8+H8+I8,"","err")</f>
        <v/>
      </c>
      <c r="P8" s="9" t="str">
        <f t="shared" ref="P8:P71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28643780</v>
      </c>
      <c r="G9" s="33">
        <v>-1371530</v>
      </c>
      <c r="H9" s="33">
        <v>0</v>
      </c>
      <c r="I9" s="33">
        <v>30015310</v>
      </c>
      <c r="J9" s="33">
        <v>30015310</v>
      </c>
      <c r="K9" s="33">
        <v>0</v>
      </c>
      <c r="L9" s="33">
        <v>0</v>
      </c>
      <c r="M9" s="34">
        <v>-4.7882297657641555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/>
      <c r="F10" s="36">
        <v>13604290</v>
      </c>
      <c r="G10" s="36">
        <v>3086720</v>
      </c>
      <c r="H10" s="36">
        <v>0</v>
      </c>
      <c r="I10" s="37">
        <v>10517570</v>
      </c>
      <c r="J10" s="37">
        <v>10517570</v>
      </c>
      <c r="K10" s="37">
        <v>0</v>
      </c>
      <c r="L10" s="37">
        <v>0</v>
      </c>
      <c r="M10" s="38">
        <v>22.68931344450905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/>
      <c r="F11" s="36">
        <v>15039490</v>
      </c>
      <c r="G11" s="36">
        <v>-4458250</v>
      </c>
      <c r="H11" s="36">
        <v>0</v>
      </c>
      <c r="I11" s="37">
        <v>19497740</v>
      </c>
      <c r="J11" s="37">
        <v>19497740</v>
      </c>
      <c r="K11" s="37">
        <v>0</v>
      </c>
      <c r="L11" s="37">
        <v>0</v>
      </c>
      <c r="M11" s="38">
        <v>-29.643624883556559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221205883</v>
      </c>
      <c r="G12" s="33">
        <v>-892970</v>
      </c>
      <c r="H12" s="33">
        <v>0</v>
      </c>
      <c r="I12" s="33">
        <v>222098853</v>
      </c>
      <c r="J12" s="33">
        <v>222098853</v>
      </c>
      <c r="K12" s="33">
        <v>0</v>
      </c>
      <c r="L12" s="33">
        <v>0</v>
      </c>
      <c r="M12" s="34">
        <v>-0.40368275377196905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/>
      <c r="F13" s="36">
        <v>198889280</v>
      </c>
      <c r="G13" s="36">
        <v>5637500</v>
      </c>
      <c r="H13" s="36">
        <v>0</v>
      </c>
      <c r="I13" s="37">
        <v>193251780</v>
      </c>
      <c r="J13" s="37">
        <v>193251780</v>
      </c>
      <c r="K13" s="37">
        <v>0</v>
      </c>
      <c r="L13" s="37">
        <v>0</v>
      </c>
      <c r="M13" s="38">
        <v>2.8344916327315377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/>
      <c r="F14" s="36">
        <v>-3148100</v>
      </c>
      <c r="G14" s="36">
        <v>0</v>
      </c>
      <c r="H14" s="36">
        <v>0</v>
      </c>
      <c r="I14" s="37">
        <v>-3148100</v>
      </c>
      <c r="J14" s="37">
        <v>-3148100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/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/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/>
      <c r="F17" s="36">
        <v>11668503</v>
      </c>
      <c r="G17" s="36">
        <v>3391980</v>
      </c>
      <c r="H17" s="36">
        <v>0</v>
      </c>
      <c r="I17" s="37">
        <v>8276523</v>
      </c>
      <c r="J17" s="37">
        <v>8276523</v>
      </c>
      <c r="K17" s="37">
        <v>0</v>
      </c>
      <c r="L17" s="37">
        <v>0</v>
      </c>
      <c r="M17" s="38">
        <v>29.06953874031656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/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/>
      <c r="F19" s="36">
        <v>8838378</v>
      </c>
      <c r="G19" s="36">
        <v>0</v>
      </c>
      <c r="H19" s="36">
        <v>0</v>
      </c>
      <c r="I19" s="37">
        <v>8838378</v>
      </c>
      <c r="J19" s="37">
        <v>8838378</v>
      </c>
      <c r="K19" s="37">
        <v>0</v>
      </c>
      <c r="L19" s="37">
        <v>0</v>
      </c>
      <c r="M19" s="38"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/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/>
      <c r="F21" s="36">
        <v>4957822</v>
      </c>
      <c r="G21" s="36">
        <v>-9922450</v>
      </c>
      <c r="H21" s="36">
        <v>0</v>
      </c>
      <c r="I21" s="37">
        <v>14880272</v>
      </c>
      <c r="J21" s="37">
        <v>14880272</v>
      </c>
      <c r="K21" s="37">
        <v>0</v>
      </c>
      <c r="L21" s="37">
        <v>0</v>
      </c>
      <c r="M21" s="38">
        <v>-200.1372780224865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53276250</v>
      </c>
      <c r="G22" s="33">
        <v>17065520</v>
      </c>
      <c r="H22" s="33">
        <v>0</v>
      </c>
      <c r="I22" s="33">
        <v>36210730</v>
      </c>
      <c r="J22" s="33">
        <v>36210730</v>
      </c>
      <c r="K22" s="33">
        <v>0</v>
      </c>
      <c r="L22" s="33">
        <v>0</v>
      </c>
      <c r="M22" s="34">
        <v>32.032134393843407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33"/>
      <c r="C23" s="35" t="s">
        <v>34</v>
      </c>
      <c r="D23" s="35"/>
      <c r="E23" s="36"/>
      <c r="F23" s="36">
        <v>15927260</v>
      </c>
      <c r="G23" s="36">
        <v>16170550</v>
      </c>
      <c r="H23" s="36">
        <v>0</v>
      </c>
      <c r="I23" s="37">
        <v>-243290</v>
      </c>
      <c r="J23" s="37">
        <v>-243290</v>
      </c>
      <c r="K23" s="37">
        <v>0</v>
      </c>
      <c r="L23" s="37">
        <v>0</v>
      </c>
      <c r="M23" s="38">
        <v>101.52750692837311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33"/>
      <c r="C24" s="35" t="s">
        <v>35</v>
      </c>
      <c r="D24" s="35"/>
      <c r="E24" s="36"/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33"/>
      <c r="C25" s="35" t="s">
        <v>36</v>
      </c>
      <c r="D25" s="35"/>
      <c r="E25" s="36"/>
      <c r="F25" s="36">
        <v>12815520</v>
      </c>
      <c r="G25" s="36">
        <v>0</v>
      </c>
      <c r="H25" s="36">
        <v>0</v>
      </c>
      <c r="I25" s="37">
        <v>12815520</v>
      </c>
      <c r="J25" s="37">
        <v>12815520</v>
      </c>
      <c r="K25" s="37">
        <v>0</v>
      </c>
      <c r="L25" s="37">
        <v>0</v>
      </c>
      <c r="M25" s="38"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33"/>
      <c r="C26" s="35" t="s">
        <v>37</v>
      </c>
      <c r="D26" s="35"/>
      <c r="E26" s="36"/>
      <c r="F26" s="36">
        <v>293650</v>
      </c>
      <c r="G26" s="36">
        <v>293650</v>
      </c>
      <c r="H26" s="36">
        <v>0</v>
      </c>
      <c r="I26" s="37">
        <v>0</v>
      </c>
      <c r="J26" s="37">
        <v>0</v>
      </c>
      <c r="K26" s="37">
        <v>0</v>
      </c>
      <c r="L26" s="37">
        <v>0</v>
      </c>
      <c r="M26" s="38">
        <v>100</v>
      </c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33"/>
      <c r="C27" s="35" t="s">
        <v>38</v>
      </c>
      <c r="D27" s="35"/>
      <c r="E27" s="36"/>
      <c r="F27" s="36">
        <v>24239820</v>
      </c>
      <c r="G27" s="36">
        <v>601320</v>
      </c>
      <c r="H27" s="36">
        <v>0</v>
      </c>
      <c r="I27" s="37">
        <v>23638500</v>
      </c>
      <c r="J27" s="37">
        <v>23638500</v>
      </c>
      <c r="K27" s="37">
        <v>0</v>
      </c>
      <c r="L27" s="37">
        <v>0</v>
      </c>
      <c r="M27" s="38">
        <v>2.4807114904318599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33"/>
      <c r="C29" s="35" t="s">
        <v>40</v>
      </c>
      <c r="D29" s="35"/>
      <c r="E29" s="36"/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33"/>
      <c r="C30" s="35" t="s">
        <v>41</v>
      </c>
      <c r="D30" s="35"/>
      <c r="E30" s="36"/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33"/>
      <c r="C31" s="35" t="s">
        <v>42</v>
      </c>
      <c r="D31" s="35"/>
      <c r="E31" s="36"/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33"/>
      <c r="C32" s="35" t="s">
        <v>43</v>
      </c>
      <c r="D32" s="35"/>
      <c r="E32" s="36"/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33"/>
      <c r="C33" s="35" t="s">
        <v>44</v>
      </c>
      <c r="D33" s="35"/>
      <c r="E33" s="36"/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-10170870</v>
      </c>
      <c r="G34" s="33">
        <v>0</v>
      </c>
      <c r="H34" s="33">
        <v>0</v>
      </c>
      <c r="I34" s="33">
        <v>-10170870</v>
      </c>
      <c r="J34" s="33">
        <v>-10170870</v>
      </c>
      <c r="K34" s="33">
        <v>0</v>
      </c>
      <c r="L34" s="33">
        <v>0</v>
      </c>
      <c r="M34" s="34"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/>
      <c r="F35" s="36">
        <v>-10170870</v>
      </c>
      <c r="G35" s="36">
        <v>0</v>
      </c>
      <c r="H35" s="36">
        <v>0</v>
      </c>
      <c r="I35" s="37">
        <v>-10170870</v>
      </c>
      <c r="J35" s="37">
        <v>-10170870</v>
      </c>
      <c r="K35" s="37">
        <v>0</v>
      </c>
      <c r="L35" s="37">
        <v>0</v>
      </c>
      <c r="M35" s="38"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6202593</v>
      </c>
      <c r="G36" s="33">
        <v>17180</v>
      </c>
      <c r="H36" s="33">
        <v>0</v>
      </c>
      <c r="I36" s="33">
        <v>6185413</v>
      </c>
      <c r="J36" s="33">
        <v>6185413</v>
      </c>
      <c r="K36" s="33">
        <v>0</v>
      </c>
      <c r="L36" s="39">
        <v>0</v>
      </c>
      <c r="M36" s="40">
        <v>0.27698093361921378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33"/>
      <c r="C37" s="35" t="s">
        <v>47</v>
      </c>
      <c r="D37" s="35"/>
      <c r="E37" s="36"/>
      <c r="F37" s="36">
        <v>6200353</v>
      </c>
      <c r="G37" s="36">
        <v>14940</v>
      </c>
      <c r="H37" s="36">
        <v>0</v>
      </c>
      <c r="I37" s="37">
        <v>6185413</v>
      </c>
      <c r="J37" s="37">
        <v>6185413</v>
      </c>
      <c r="K37" s="37">
        <v>0</v>
      </c>
      <c r="L37" s="41">
        <v>0</v>
      </c>
      <c r="M37" s="42">
        <v>0.24095402310158792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33"/>
      <c r="C38" s="35" t="s">
        <v>48</v>
      </c>
      <c r="D38" s="35"/>
      <c r="E38" s="36"/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33"/>
      <c r="C39" s="35" t="s">
        <v>49</v>
      </c>
      <c r="D39" s="35"/>
      <c r="E39" s="36"/>
      <c r="F39" s="36">
        <v>2240</v>
      </c>
      <c r="G39" s="36">
        <v>2240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100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31" t="s">
        <v>50</v>
      </c>
      <c r="C40" s="132"/>
      <c r="D40" s="132"/>
      <c r="E40" s="43">
        <v>0</v>
      </c>
      <c r="F40" s="43">
        <v>2442478567</v>
      </c>
      <c r="G40" s="43">
        <v>18338339</v>
      </c>
      <c r="H40" s="43">
        <v>244500104</v>
      </c>
      <c r="I40" s="43">
        <v>2179640124</v>
      </c>
      <c r="J40" s="43">
        <v>2179640124</v>
      </c>
      <c r="K40" s="43">
        <v>0</v>
      </c>
      <c r="L40" s="44">
        <v>0</v>
      </c>
      <c r="M40" s="45">
        <v>0.75080859450587767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/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/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/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>
        <v>0</v>
      </c>
      <c r="M44" s="42">
        <v>0</v>
      </c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/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/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/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/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/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2442478567</v>
      </c>
      <c r="G52" s="33">
        <v>18338339</v>
      </c>
      <c r="H52" s="33">
        <v>244500104</v>
      </c>
      <c r="I52" s="33">
        <v>2179640124</v>
      </c>
      <c r="J52" s="33">
        <v>2179640124</v>
      </c>
      <c r="K52" s="33">
        <v>0</v>
      </c>
      <c r="L52" s="39">
        <v>0</v>
      </c>
      <c r="M52" s="40">
        <v>0.75080859450587767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/>
      <c r="F53" s="47">
        <v>124000</v>
      </c>
      <c r="G53" s="47">
        <v>0</v>
      </c>
      <c r="H53" s="47">
        <v>0</v>
      </c>
      <c r="I53" s="37">
        <v>124000</v>
      </c>
      <c r="J53" s="37">
        <v>124000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/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/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/>
      <c r="F56" s="47">
        <v>950220350</v>
      </c>
      <c r="G56" s="47">
        <v>22690000</v>
      </c>
      <c r="H56" s="47">
        <v>0</v>
      </c>
      <c r="I56" s="37">
        <v>927530350</v>
      </c>
      <c r="J56" s="37">
        <v>927530350</v>
      </c>
      <c r="K56" s="37">
        <v>0</v>
      </c>
      <c r="L56" s="41">
        <v>0</v>
      </c>
      <c r="M56" s="42">
        <v>2.387867193119996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/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/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/>
      <c r="F59" s="47">
        <v>1492134217</v>
      </c>
      <c r="G59" s="47">
        <v>-4351661</v>
      </c>
      <c r="H59" s="47">
        <v>244500104</v>
      </c>
      <c r="I59" s="37">
        <v>1251985774</v>
      </c>
      <c r="J59" s="37">
        <v>1251985774</v>
      </c>
      <c r="K59" s="37">
        <v>0</v>
      </c>
      <c r="L59" s="41">
        <v>0</v>
      </c>
      <c r="M59" s="42">
        <v>-0.29164005157318901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0</v>
      </c>
      <c r="G60" s="50">
        <v>0</v>
      </c>
      <c r="H60" s="50">
        <v>0</v>
      </c>
      <c r="I60" s="50">
        <v>0</v>
      </c>
      <c r="J60" s="50">
        <v>0</v>
      </c>
      <c r="K60" s="50">
        <v>0</v>
      </c>
      <c r="L60" s="39">
        <v>0</v>
      </c>
      <c r="M60" s="40">
        <v>0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/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/>
      <c r="L61" s="41">
        <v>0</v>
      </c>
      <c r="M61" s="42">
        <v>0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31" t="s">
        <v>73</v>
      </c>
      <c r="C62" s="132"/>
      <c r="D62" s="132"/>
      <c r="E62" s="43">
        <v>0</v>
      </c>
      <c r="F62" s="43">
        <v>33661272867</v>
      </c>
      <c r="G62" s="43">
        <v>895847773</v>
      </c>
      <c r="H62" s="43">
        <v>19638490</v>
      </c>
      <c r="I62" s="43">
        <v>32745786604</v>
      </c>
      <c r="J62" s="43">
        <v>30121277624</v>
      </c>
      <c r="K62" s="43">
        <v>2624508980</v>
      </c>
      <c r="L62" s="44">
        <v>0</v>
      </c>
      <c r="M62" s="45">
        <v>2.6613603607314831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7243897393</v>
      </c>
      <c r="G63" s="50">
        <v>169971000</v>
      </c>
      <c r="H63" s="50">
        <v>0</v>
      </c>
      <c r="I63" s="50">
        <v>7073926393</v>
      </c>
      <c r="J63" s="50">
        <v>7073926393</v>
      </c>
      <c r="K63" s="50">
        <v>0</v>
      </c>
      <c r="L63" s="39">
        <v>0</v>
      </c>
      <c r="M63" s="40">
        <v>2.3464026445798112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/>
      <c r="F64" s="47">
        <v>7243897393</v>
      </c>
      <c r="G64" s="47">
        <v>169971000</v>
      </c>
      <c r="H64" s="47">
        <v>0</v>
      </c>
      <c r="I64" s="37">
        <v>7073926393</v>
      </c>
      <c r="J64" s="37">
        <v>7073926393</v>
      </c>
      <c r="K64" s="37">
        <v>0</v>
      </c>
      <c r="L64" s="41">
        <v>0</v>
      </c>
      <c r="M64" s="42">
        <v>2.3464026445798112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2861971927</v>
      </c>
      <c r="G65" s="51">
        <v>132089095</v>
      </c>
      <c r="H65" s="51">
        <v>0</v>
      </c>
      <c r="I65" s="51">
        <v>2729882832</v>
      </c>
      <c r="J65" s="51">
        <v>2729882832</v>
      </c>
      <c r="K65" s="51">
        <v>0</v>
      </c>
      <c r="L65" s="53">
        <v>0</v>
      </c>
      <c r="M65" s="54">
        <v>4.6153176330579706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/>
      <c r="F66" s="47">
        <v>2861971927</v>
      </c>
      <c r="G66" s="47">
        <v>132089095</v>
      </c>
      <c r="H66" s="47">
        <v>0</v>
      </c>
      <c r="I66" s="37">
        <v>2729882832</v>
      </c>
      <c r="J66" s="37">
        <v>2729882832</v>
      </c>
      <c r="K66" s="37">
        <v>0</v>
      </c>
      <c r="L66" s="41">
        <v>0</v>
      </c>
      <c r="M66" s="42">
        <v>4.6153176330579706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217579600</v>
      </c>
      <c r="G67" s="51">
        <v>7529280</v>
      </c>
      <c r="H67" s="51">
        <v>0</v>
      </c>
      <c r="I67" s="51">
        <v>210050320</v>
      </c>
      <c r="J67" s="51">
        <v>210050320</v>
      </c>
      <c r="K67" s="51">
        <v>0</v>
      </c>
      <c r="L67" s="53">
        <v>0</v>
      </c>
      <c r="M67" s="54">
        <v>3.4604714780245938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/>
      <c r="F68" s="47">
        <v>217579600</v>
      </c>
      <c r="G68" s="47">
        <v>7529280</v>
      </c>
      <c r="H68" s="47">
        <v>0</v>
      </c>
      <c r="I68" s="37">
        <v>210050320</v>
      </c>
      <c r="J68" s="37">
        <v>210050320</v>
      </c>
      <c r="K68" s="37">
        <v>0</v>
      </c>
      <c r="L68" s="41">
        <v>0</v>
      </c>
      <c r="M68" s="42">
        <v>3.4604714780245938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0</v>
      </c>
      <c r="F69" s="52">
        <v>19396085906</v>
      </c>
      <c r="G69" s="52">
        <v>329340798</v>
      </c>
      <c r="H69" s="52">
        <v>19638490</v>
      </c>
      <c r="I69" s="52">
        <v>19047106618</v>
      </c>
      <c r="J69" s="52">
        <v>19047106618</v>
      </c>
      <c r="K69" s="52">
        <v>0</v>
      </c>
      <c r="L69" s="53">
        <v>0</v>
      </c>
      <c r="M69" s="54">
        <v>1.6979755585539116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/>
      <c r="F70" s="55">
        <v>16885185129</v>
      </c>
      <c r="G70" s="55">
        <v>260285258</v>
      </c>
      <c r="H70" s="55">
        <v>9182610</v>
      </c>
      <c r="I70" s="37">
        <v>16615717261</v>
      </c>
      <c r="J70" s="37">
        <v>16615717261</v>
      </c>
      <c r="K70" s="37">
        <v>0</v>
      </c>
      <c r="L70" s="56">
        <v>0</v>
      </c>
      <c r="M70" s="57">
        <v>1.5415007653837611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/>
      <c r="F71" s="55">
        <v>2510900777</v>
      </c>
      <c r="G71" s="55">
        <v>69055540</v>
      </c>
      <c r="H71" s="55">
        <v>10455880</v>
      </c>
      <c r="I71" s="37">
        <v>2431389357</v>
      </c>
      <c r="J71" s="37">
        <v>2431389357</v>
      </c>
      <c r="K71" s="37">
        <v>0</v>
      </c>
      <c r="L71" s="56">
        <v>0</v>
      </c>
      <c r="M71" s="57">
        <v>2.7502297435467322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119765520</v>
      </c>
      <c r="G72" s="51">
        <v>400000</v>
      </c>
      <c r="H72" s="51">
        <v>0</v>
      </c>
      <c r="I72" s="51">
        <v>119365520</v>
      </c>
      <c r="J72" s="51">
        <v>119365520</v>
      </c>
      <c r="K72" s="51">
        <v>0</v>
      </c>
      <c r="L72" s="53">
        <v>0</v>
      </c>
      <c r="M72" s="54">
        <v>0.33398594186373504</v>
      </c>
      <c r="O72" s="9" t="str">
        <f t="shared" ref="O72:O77" si="4">IF(F72=G72+H72+I72,"","err")</f>
        <v/>
      </c>
      <c r="P72" s="9" t="str">
        <f t="shared" ref="P72:P77" si="5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/>
      <c r="F73" s="47">
        <v>119765520</v>
      </c>
      <c r="G73" s="47">
        <v>400000</v>
      </c>
      <c r="H73" s="47">
        <v>0</v>
      </c>
      <c r="I73" s="37">
        <v>119365520</v>
      </c>
      <c r="J73" s="37">
        <v>119365520</v>
      </c>
      <c r="K73" s="37">
        <v>0</v>
      </c>
      <c r="L73" s="41">
        <v>0</v>
      </c>
      <c r="M73" s="42">
        <v>0.33398594186373504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0</v>
      </c>
      <c r="F74" s="51">
        <v>3818872521</v>
      </c>
      <c r="G74" s="51">
        <v>256517600</v>
      </c>
      <c r="H74" s="51">
        <v>0</v>
      </c>
      <c r="I74" s="51">
        <v>3562354921</v>
      </c>
      <c r="J74" s="51">
        <v>937845941</v>
      </c>
      <c r="K74" s="51">
        <v>2624508980</v>
      </c>
      <c r="L74" s="53">
        <v>0</v>
      </c>
      <c r="M74" s="54">
        <v>6.71710298234383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/>
      <c r="F75" s="64">
        <v>3818872521</v>
      </c>
      <c r="G75" s="64">
        <v>256517600</v>
      </c>
      <c r="H75" s="64">
        <v>0</v>
      </c>
      <c r="I75" s="37">
        <v>3562354921</v>
      </c>
      <c r="J75" s="37">
        <v>937845941</v>
      </c>
      <c r="K75" s="37">
        <v>2624508980</v>
      </c>
      <c r="L75" s="65">
        <v>0</v>
      </c>
      <c r="M75" s="66">
        <v>6.71710298234383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3100000</v>
      </c>
      <c r="G76" s="51">
        <v>0</v>
      </c>
      <c r="H76" s="51">
        <v>0</v>
      </c>
      <c r="I76" s="51">
        <v>3100000</v>
      </c>
      <c r="J76" s="51">
        <v>3100000</v>
      </c>
      <c r="K76" s="51">
        <v>0</v>
      </c>
      <c r="L76" s="53">
        <v>0</v>
      </c>
      <c r="M76" s="54">
        <v>0</v>
      </c>
      <c r="O76" s="9" t="str">
        <f t="shared" si="4"/>
        <v/>
      </c>
      <c r="P76" s="9" t="str">
        <f t="shared" si="5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/>
      <c r="F77" s="68">
        <v>3100000</v>
      </c>
      <c r="G77" s="68">
        <v>0</v>
      </c>
      <c r="H77" s="68">
        <v>0</v>
      </c>
      <c r="I77" s="69">
        <v>3100000</v>
      </c>
      <c r="J77" s="69">
        <v>3100000</v>
      </c>
      <c r="K77" s="69">
        <v>0</v>
      </c>
      <c r="L77" s="70">
        <v>0</v>
      </c>
      <c r="M77" s="71">
        <v>0</v>
      </c>
      <c r="O77" s="9" t="str">
        <f t="shared" si="4"/>
        <v/>
      </c>
      <c r="P77" s="9" t="str">
        <f t="shared" si="5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Q77"/>
  <sheetViews>
    <sheetView showGridLines="0" zoomScaleNormal="100" workbookViewId="0">
      <pane ySplit="7" topLeftCell="A8" activePane="bottomLeft" state="frozen"/>
      <selection activeCell="G26" sqref="G26"/>
      <selection pane="bottomLeft" activeCell="N17" sqref="N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7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7" ht="30" customHeight="1" x14ac:dyDescent="0.15">
      <c r="B2" s="121" t="str">
        <f>B4&amp;L3&amp;"  기타특별회계 세외수입 징수현황"</f>
        <v>2024년  3월  서구  기타특별회계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7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tr">
        <f>'군구세외 일반회계'!L3:M3</f>
        <v>서구</v>
      </c>
      <c r="M3" s="125"/>
      <c r="O3" s="3">
        <f>COUNTIF(O7:P77,"err")</f>
        <v>0</v>
      </c>
    </row>
    <row r="4" spans="2:17" s="4" customFormat="1" ht="18.75" customHeight="1" thickBot="1" x14ac:dyDescent="0.2">
      <c r="B4" s="130" t="str">
        <f>'군구세외 일반회계'!B4:D4</f>
        <v xml:space="preserve">2024년  3월  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7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7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7" s="9" customFormat="1" ht="20.100000000000001" customHeight="1" thickBot="1" x14ac:dyDescent="0.2">
      <c r="B7" s="123" t="s">
        <v>18</v>
      </c>
      <c r="C7" s="124"/>
      <c r="D7" s="124"/>
      <c r="E7" s="26">
        <f t="shared" ref="E7:K7" si="0">E8+E40+E62</f>
        <v>20192901000</v>
      </c>
      <c r="F7" s="26">
        <f t="shared" si="0"/>
        <v>33201144160</v>
      </c>
      <c r="G7" s="26">
        <f t="shared" si="0"/>
        <v>24619178610</v>
      </c>
      <c r="H7" s="26">
        <f t="shared" si="0"/>
        <v>140800</v>
      </c>
      <c r="I7" s="26">
        <f t="shared" si="0"/>
        <v>8581824750</v>
      </c>
      <c r="J7" s="26">
        <f t="shared" si="0"/>
        <v>8574692260</v>
      </c>
      <c r="K7" s="26">
        <f t="shared" si="0"/>
        <v>7132490</v>
      </c>
      <c r="L7" s="27">
        <f>IFERROR(G7/E7,0)*100</f>
        <v>121.91996885440086</v>
      </c>
      <c r="M7" s="28">
        <f>IFERROR(G7/F7,0)*100</f>
        <v>74.151596979180738</v>
      </c>
      <c r="O7" s="9" t="str">
        <f>IF(F7=G7+H7+I7,"","err")</f>
        <v/>
      </c>
      <c r="P7" s="9" t="str">
        <f>IF(I7=J7+K7,"","err")</f>
        <v/>
      </c>
    </row>
    <row r="8" spans="2:17" s="9" customFormat="1" ht="20.100000000000001" customHeight="1" x14ac:dyDescent="0.15">
      <c r="B8" s="128" t="s">
        <v>19</v>
      </c>
      <c r="C8" s="129"/>
      <c r="D8" s="129"/>
      <c r="E8" s="29">
        <f t="shared" ref="E8:K8" si="1">E9+E12+E22+E28+E34+E36</f>
        <v>2361078000</v>
      </c>
      <c r="F8" s="29">
        <f t="shared" si="1"/>
        <v>591224530</v>
      </c>
      <c r="G8" s="29">
        <f t="shared" si="1"/>
        <v>591224530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>IFERROR(G8/E8,0)*100</f>
        <v>25.040448896648055</v>
      </c>
      <c r="M8" s="30">
        <f>IFERROR(G8/F8,0)*100</f>
        <v>100</v>
      </c>
      <c r="O8" s="9" t="str">
        <f t="shared" ref="O8:O71" si="2">IF(F8=G8+H8+I8,"","err")</f>
        <v/>
      </c>
      <c r="P8" s="9" t="str">
        <f t="shared" ref="P8:P71" si="3">IF(I8=J8+K8,"","err")</f>
        <v/>
      </c>
      <c r="Q8" s="5"/>
    </row>
    <row r="9" spans="2:17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0</v>
      </c>
      <c r="G9" s="33">
        <v>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4">
        <v>0</v>
      </c>
      <c r="O9" s="9" t="str">
        <f t="shared" si="2"/>
        <v/>
      </c>
      <c r="P9" s="9" t="str">
        <f t="shared" si="3"/>
        <v/>
      </c>
    </row>
    <row r="10" spans="2:17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v>0</v>
      </c>
      <c r="M10" s="38">
        <v>0</v>
      </c>
      <c r="O10" s="9" t="str">
        <f t="shared" si="2"/>
        <v/>
      </c>
      <c r="P10" s="9" t="str">
        <f t="shared" si="3"/>
        <v/>
      </c>
      <c r="Q10" s="120"/>
    </row>
    <row r="11" spans="2:17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0</v>
      </c>
      <c r="G11" s="36">
        <v>0</v>
      </c>
      <c r="H11" s="36">
        <v>0</v>
      </c>
      <c r="I11" s="37">
        <v>0</v>
      </c>
      <c r="J11" s="37">
        <v>0</v>
      </c>
      <c r="K11" s="37">
        <v>0</v>
      </c>
      <c r="L11" s="37">
        <v>0</v>
      </c>
      <c r="M11" s="38">
        <v>0</v>
      </c>
      <c r="O11" s="9" t="str">
        <f t="shared" si="2"/>
        <v/>
      </c>
      <c r="P11" s="9" t="str">
        <f t="shared" si="3"/>
        <v/>
      </c>
    </row>
    <row r="12" spans="2:17" s="9" customFormat="1" ht="20.100000000000001" customHeight="1" x14ac:dyDescent="0.15">
      <c r="B12" s="31" t="s">
        <v>23</v>
      </c>
      <c r="C12" s="32"/>
      <c r="D12" s="32"/>
      <c r="E12" s="33">
        <v>1960922000</v>
      </c>
      <c r="F12" s="33">
        <v>244207200</v>
      </c>
      <c r="G12" s="33">
        <v>244207200</v>
      </c>
      <c r="H12" s="33">
        <v>0</v>
      </c>
      <c r="I12" s="33">
        <v>0</v>
      </c>
      <c r="J12" s="33">
        <v>0</v>
      </c>
      <c r="K12" s="33">
        <v>0</v>
      </c>
      <c r="L12" s="33">
        <v>12.453692701698486</v>
      </c>
      <c r="M12" s="34">
        <v>100</v>
      </c>
      <c r="O12" s="9" t="str">
        <f t="shared" si="2"/>
        <v/>
      </c>
      <c r="P12" s="9" t="str">
        <f t="shared" si="3"/>
        <v/>
      </c>
    </row>
    <row r="13" spans="2:17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v>0</v>
      </c>
      <c r="M13" s="38">
        <v>0</v>
      </c>
      <c r="O13" s="9" t="str">
        <f t="shared" si="2"/>
        <v/>
      </c>
      <c r="P13" s="9" t="str">
        <f t="shared" si="3"/>
        <v/>
      </c>
    </row>
    <row r="14" spans="2:17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7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7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v>0</v>
      </c>
      <c r="M19" s="38"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1960922000</v>
      </c>
      <c r="F20" s="36">
        <v>244207200</v>
      </c>
      <c r="G20" s="36">
        <v>244207200</v>
      </c>
      <c r="H20" s="36">
        <v>0</v>
      </c>
      <c r="I20" s="37">
        <v>0</v>
      </c>
      <c r="J20" s="37">
        <v>0</v>
      </c>
      <c r="K20" s="37">
        <v>0</v>
      </c>
      <c r="L20" s="37">
        <v>12.453692701698486</v>
      </c>
      <c r="M20" s="38">
        <v>100</v>
      </c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4"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33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v>0</v>
      </c>
      <c r="M23" s="38"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33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33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v>0</v>
      </c>
      <c r="M25" s="38"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33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33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v>0</v>
      </c>
      <c r="M27" s="38"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33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33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33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33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33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4"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v>0</v>
      </c>
      <c r="M35" s="38"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400156000</v>
      </c>
      <c r="F36" s="33">
        <v>347017330</v>
      </c>
      <c r="G36" s="33">
        <v>347017330</v>
      </c>
      <c r="H36" s="33">
        <v>0</v>
      </c>
      <c r="I36" s="33">
        <v>0</v>
      </c>
      <c r="J36" s="33">
        <v>0</v>
      </c>
      <c r="K36" s="33">
        <v>0</v>
      </c>
      <c r="L36" s="39">
        <v>86.720511500514803</v>
      </c>
      <c r="M36" s="40">
        <v>100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33"/>
      <c r="C37" s="35" t="s">
        <v>47</v>
      </c>
      <c r="D37" s="35"/>
      <c r="E37" s="36">
        <v>400156000</v>
      </c>
      <c r="F37" s="36">
        <v>347017330</v>
      </c>
      <c r="G37" s="36">
        <v>347017330</v>
      </c>
      <c r="H37" s="36">
        <v>0</v>
      </c>
      <c r="I37" s="37">
        <v>0</v>
      </c>
      <c r="J37" s="37">
        <v>0</v>
      </c>
      <c r="K37" s="37">
        <v>0</v>
      </c>
      <c r="L37" s="41">
        <v>86.720511500514803</v>
      </c>
      <c r="M37" s="42">
        <v>100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33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33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31" t="s">
        <v>50</v>
      </c>
      <c r="C40" s="132"/>
      <c r="D40" s="132"/>
      <c r="E40" s="43">
        <v>774750000</v>
      </c>
      <c r="F40" s="43">
        <v>22404276290</v>
      </c>
      <c r="G40" s="43">
        <v>13831147690</v>
      </c>
      <c r="H40" s="43">
        <v>140800</v>
      </c>
      <c r="I40" s="43">
        <v>8572987800</v>
      </c>
      <c r="J40" s="43">
        <v>8572987800</v>
      </c>
      <c r="K40" s="43">
        <v>0</v>
      </c>
      <c r="L40" s="44">
        <v>1785.2401019683768</v>
      </c>
      <c r="M40" s="45">
        <v>72.568904298420307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71600000</v>
      </c>
      <c r="F52" s="33">
        <v>13224948620</v>
      </c>
      <c r="G52" s="33">
        <v>13224948620</v>
      </c>
      <c r="H52" s="33">
        <v>0</v>
      </c>
      <c r="I52" s="33">
        <v>0</v>
      </c>
      <c r="J52" s="33">
        <v>0</v>
      </c>
      <c r="K52" s="33">
        <v>0</v>
      </c>
      <c r="L52" s="39">
        <v>18470.598631284916</v>
      </c>
      <c r="M52" s="40">
        <v>100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v>0</v>
      </c>
      <c r="M56" s="42"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71600000</v>
      </c>
      <c r="F59" s="47">
        <v>13224948620</v>
      </c>
      <c r="G59" s="47">
        <v>13224948620</v>
      </c>
      <c r="H59" s="47">
        <v>0</v>
      </c>
      <c r="I59" s="37">
        <v>0</v>
      </c>
      <c r="J59" s="37">
        <v>0</v>
      </c>
      <c r="K59" s="37">
        <v>0</v>
      </c>
      <c r="L59" s="41">
        <v>18470.598631284916</v>
      </c>
      <c r="M59" s="42">
        <v>100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703150000</v>
      </c>
      <c r="F60" s="50">
        <v>9179327670</v>
      </c>
      <c r="G60" s="50">
        <v>606199070</v>
      </c>
      <c r="H60" s="50">
        <v>140800</v>
      </c>
      <c r="I60" s="50">
        <v>8572987800</v>
      </c>
      <c r="J60" s="50">
        <v>8572987800</v>
      </c>
      <c r="K60" s="50">
        <v>0</v>
      </c>
      <c r="L60" s="39">
        <v>86.211913531963319</v>
      </c>
      <c r="M60" s="40">
        <v>10.390115493429031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46"/>
      <c r="C61" s="35" t="s">
        <v>72</v>
      </c>
      <c r="D61" s="35"/>
      <c r="E61" s="47">
        <v>703150000</v>
      </c>
      <c r="F61" s="47">
        <v>9179327670</v>
      </c>
      <c r="G61" s="47">
        <v>606199070</v>
      </c>
      <c r="H61" s="47">
        <v>140800</v>
      </c>
      <c r="I61" s="37">
        <v>8572987800</v>
      </c>
      <c r="J61" s="37">
        <v>8572987800</v>
      </c>
      <c r="K61" s="37">
        <v>0</v>
      </c>
      <c r="L61" s="41">
        <v>86.211913531963319</v>
      </c>
      <c r="M61" s="42">
        <v>10.390115493429031</v>
      </c>
      <c r="O61" s="9" t="str">
        <f t="shared" si="2"/>
        <v/>
      </c>
      <c r="P61" s="9" t="str">
        <f t="shared" si="3"/>
        <v/>
      </c>
    </row>
    <row r="62" spans="2:16" s="10" customFormat="1" ht="20.100000000000001" customHeight="1" x14ac:dyDescent="0.15">
      <c r="B62" s="131" t="s">
        <v>73</v>
      </c>
      <c r="C62" s="132"/>
      <c r="D62" s="132"/>
      <c r="E62" s="43">
        <v>17057073000</v>
      </c>
      <c r="F62" s="43">
        <v>10205643340</v>
      </c>
      <c r="G62" s="43">
        <v>10196806390</v>
      </c>
      <c r="H62" s="43">
        <v>0</v>
      </c>
      <c r="I62" s="43">
        <v>8836950</v>
      </c>
      <c r="J62" s="43">
        <v>1704460</v>
      </c>
      <c r="K62" s="43">
        <v>7132490</v>
      </c>
      <c r="L62" s="44">
        <v>59.780516797928925</v>
      </c>
      <c r="M62" s="45">
        <v>99.913411142192629</v>
      </c>
      <c r="O62" s="9" t="str">
        <f t="shared" si="2"/>
        <v/>
      </c>
      <c r="P62" s="9" t="str">
        <f t="shared" si="3"/>
        <v/>
      </c>
    </row>
    <row r="63" spans="2:16" s="5" customFormat="1" ht="20.100000000000001" customHeight="1" x14ac:dyDescent="0.15">
      <c r="B63" s="31" t="s">
        <v>74</v>
      </c>
      <c r="C63" s="32"/>
      <c r="D63" s="32"/>
      <c r="E63" s="50">
        <v>0</v>
      </c>
      <c r="F63" s="50">
        <v>0</v>
      </c>
      <c r="G63" s="50">
        <v>0</v>
      </c>
      <c r="H63" s="50">
        <v>0</v>
      </c>
      <c r="I63" s="50">
        <v>0</v>
      </c>
      <c r="J63" s="50">
        <v>0</v>
      </c>
      <c r="K63" s="50">
        <v>0</v>
      </c>
      <c r="L63" s="39">
        <v>0</v>
      </c>
      <c r="M63" s="40">
        <v>0</v>
      </c>
      <c r="O63" s="9" t="str">
        <f t="shared" si="2"/>
        <v/>
      </c>
      <c r="P63" s="9" t="str">
        <f t="shared" si="3"/>
        <v/>
      </c>
    </row>
    <row r="64" spans="2:16" s="5" customFormat="1" ht="20.100000000000001" customHeight="1" x14ac:dyDescent="0.15">
      <c r="B64" s="46"/>
      <c r="C64" s="35" t="s">
        <v>75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>
        <v>0</v>
      </c>
      <c r="M64" s="42">
        <v>0</v>
      </c>
      <c r="O64" s="9" t="str">
        <f t="shared" si="2"/>
        <v/>
      </c>
      <c r="P64" s="9" t="str">
        <f t="shared" si="3"/>
        <v/>
      </c>
    </row>
    <row r="65" spans="2:16" s="5" customFormat="1" ht="20.100000000000001" customHeight="1" x14ac:dyDescent="0.15">
      <c r="B65" s="31" t="s">
        <v>76</v>
      </c>
      <c r="C65" s="32"/>
      <c r="D65" s="32"/>
      <c r="E65" s="51">
        <v>0</v>
      </c>
      <c r="F65" s="51">
        <v>0</v>
      </c>
      <c r="G65" s="51">
        <v>0</v>
      </c>
      <c r="H65" s="51">
        <v>0</v>
      </c>
      <c r="I65" s="51">
        <v>0</v>
      </c>
      <c r="J65" s="51">
        <v>0</v>
      </c>
      <c r="K65" s="51">
        <v>0</v>
      </c>
      <c r="L65" s="53">
        <v>0</v>
      </c>
      <c r="M65" s="54">
        <v>0</v>
      </c>
      <c r="O65" s="9" t="str">
        <f t="shared" si="2"/>
        <v/>
      </c>
      <c r="P65" s="9" t="str">
        <f t="shared" si="3"/>
        <v/>
      </c>
    </row>
    <row r="66" spans="2:16" s="5" customFormat="1" ht="20.100000000000001" customHeight="1" x14ac:dyDescent="0.15">
      <c r="B66" s="46"/>
      <c r="C66" s="35" t="s">
        <v>77</v>
      </c>
      <c r="D66" s="35"/>
      <c r="E66" s="47">
        <v>0</v>
      </c>
      <c r="F66" s="47">
        <v>0</v>
      </c>
      <c r="G66" s="47">
        <v>0</v>
      </c>
      <c r="H66" s="47">
        <v>0</v>
      </c>
      <c r="I66" s="37">
        <v>0</v>
      </c>
      <c r="J66" s="37">
        <v>0</v>
      </c>
      <c r="K66" s="37">
        <v>0</v>
      </c>
      <c r="L66" s="41">
        <v>0</v>
      </c>
      <c r="M66" s="42">
        <v>0</v>
      </c>
      <c r="O66" s="9" t="str">
        <f t="shared" si="2"/>
        <v/>
      </c>
      <c r="P66" s="9" t="str">
        <f t="shared" si="3"/>
        <v/>
      </c>
    </row>
    <row r="67" spans="2:16" s="5" customFormat="1" ht="20.100000000000001" customHeight="1" x14ac:dyDescent="0.15">
      <c r="B67" s="31" t="s">
        <v>78</v>
      </c>
      <c r="C67" s="32"/>
      <c r="D67" s="32"/>
      <c r="E67" s="51">
        <v>0</v>
      </c>
      <c r="F67" s="51">
        <v>0</v>
      </c>
      <c r="G67" s="51">
        <v>0</v>
      </c>
      <c r="H67" s="51">
        <v>0</v>
      </c>
      <c r="I67" s="51">
        <v>0</v>
      </c>
      <c r="J67" s="51">
        <v>0</v>
      </c>
      <c r="K67" s="51">
        <v>0</v>
      </c>
      <c r="L67" s="53">
        <v>0</v>
      </c>
      <c r="M67" s="54">
        <v>0</v>
      </c>
      <c r="O67" s="9" t="str">
        <f t="shared" si="2"/>
        <v/>
      </c>
      <c r="P67" s="9" t="str">
        <f t="shared" si="3"/>
        <v/>
      </c>
    </row>
    <row r="68" spans="2:16" s="5" customFormat="1" ht="20.100000000000001" customHeight="1" x14ac:dyDescent="0.15">
      <c r="B68" s="46"/>
      <c r="C68" s="35" t="s">
        <v>79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>
        <v>0</v>
      </c>
      <c r="M68" s="42">
        <v>0</v>
      </c>
      <c r="O68" s="9" t="str">
        <f t="shared" si="2"/>
        <v/>
      </c>
      <c r="P68" s="9" t="str">
        <f t="shared" si="3"/>
        <v/>
      </c>
    </row>
    <row r="69" spans="2:16" s="5" customFormat="1" ht="20.100000000000001" customHeight="1" x14ac:dyDescent="0.15">
      <c r="B69" s="31" t="s">
        <v>80</v>
      </c>
      <c r="C69" s="32"/>
      <c r="D69" s="32"/>
      <c r="E69" s="52">
        <v>3740000000</v>
      </c>
      <c r="F69" s="52">
        <v>176086380</v>
      </c>
      <c r="G69" s="52">
        <v>173235920</v>
      </c>
      <c r="H69" s="52">
        <v>0</v>
      </c>
      <c r="I69" s="52">
        <v>2850460</v>
      </c>
      <c r="J69" s="52">
        <v>1704460</v>
      </c>
      <c r="K69" s="52">
        <v>1146000</v>
      </c>
      <c r="L69" s="53">
        <v>4.6319764705882349</v>
      </c>
      <c r="M69" s="54">
        <v>98.381214946891404</v>
      </c>
      <c r="O69" s="9" t="str">
        <f t="shared" si="2"/>
        <v/>
      </c>
      <c r="P69" s="9" t="str">
        <f t="shared" si="3"/>
        <v/>
      </c>
    </row>
    <row r="70" spans="2:16" s="5" customFormat="1" ht="20.100000000000001" customHeight="1" x14ac:dyDescent="0.15">
      <c r="B70" s="60"/>
      <c r="C70" s="35" t="s">
        <v>81</v>
      </c>
      <c r="D70" s="35"/>
      <c r="E70" s="55">
        <v>3740000000</v>
      </c>
      <c r="F70" s="55">
        <v>176086380</v>
      </c>
      <c r="G70" s="55">
        <v>173235920</v>
      </c>
      <c r="H70" s="55">
        <v>0</v>
      </c>
      <c r="I70" s="37">
        <v>2850460</v>
      </c>
      <c r="J70" s="37">
        <v>1704460</v>
      </c>
      <c r="K70" s="37">
        <v>1146000</v>
      </c>
      <c r="L70" s="56">
        <v>4.6319764705882349</v>
      </c>
      <c r="M70" s="57">
        <v>98.381214946891404</v>
      </c>
      <c r="O70" s="9" t="str">
        <f t="shared" si="2"/>
        <v/>
      </c>
      <c r="P70" s="9" t="str">
        <f t="shared" si="3"/>
        <v/>
      </c>
    </row>
    <row r="71" spans="2:16" s="5" customFormat="1" ht="20.100000000000001" customHeight="1" x14ac:dyDescent="0.15">
      <c r="B71" s="62"/>
      <c r="C71" s="35" t="s">
        <v>82</v>
      </c>
      <c r="D71" s="35"/>
      <c r="E71" s="55">
        <v>0</v>
      </c>
      <c r="F71" s="55">
        <v>0</v>
      </c>
      <c r="G71" s="55">
        <v>0</v>
      </c>
      <c r="H71" s="55">
        <v>0</v>
      </c>
      <c r="I71" s="37">
        <v>0</v>
      </c>
      <c r="J71" s="37">
        <v>0</v>
      </c>
      <c r="K71" s="37">
        <v>0</v>
      </c>
      <c r="L71" s="56">
        <v>0</v>
      </c>
      <c r="M71" s="57">
        <v>0</v>
      </c>
      <c r="O71" s="9" t="str">
        <f t="shared" si="2"/>
        <v/>
      </c>
      <c r="P71" s="9" t="str">
        <f t="shared" si="3"/>
        <v/>
      </c>
    </row>
    <row r="72" spans="2:16" s="5" customFormat="1" ht="20.100000000000001" customHeight="1" x14ac:dyDescent="0.15">
      <c r="B72" s="31" t="s">
        <v>83</v>
      </c>
      <c r="C72" s="32"/>
      <c r="D72" s="32"/>
      <c r="E72" s="51">
        <v>0</v>
      </c>
      <c r="F72" s="51">
        <v>0</v>
      </c>
      <c r="G72" s="51">
        <v>0</v>
      </c>
      <c r="H72" s="51">
        <v>0</v>
      </c>
      <c r="I72" s="51">
        <v>0</v>
      </c>
      <c r="J72" s="51">
        <v>0</v>
      </c>
      <c r="K72" s="51">
        <v>0</v>
      </c>
      <c r="L72" s="53">
        <v>0</v>
      </c>
      <c r="M72" s="54">
        <v>0</v>
      </c>
      <c r="O72" s="9" t="str">
        <f t="shared" ref="O72:O77" si="4">IF(F72=G72+H72+I72,"","err")</f>
        <v/>
      </c>
      <c r="P72" s="9" t="str">
        <f t="shared" ref="P72:P77" si="5">IF(I72=J72+K72,"","err")</f>
        <v/>
      </c>
    </row>
    <row r="73" spans="2:16" s="5" customFormat="1" ht="20.100000000000001" customHeight="1" x14ac:dyDescent="0.15">
      <c r="B73" s="46"/>
      <c r="C73" s="35" t="s">
        <v>84</v>
      </c>
      <c r="D73" s="35"/>
      <c r="E73" s="47">
        <v>0</v>
      </c>
      <c r="F73" s="47">
        <v>0</v>
      </c>
      <c r="G73" s="47">
        <v>0</v>
      </c>
      <c r="H73" s="47">
        <v>0</v>
      </c>
      <c r="I73" s="37">
        <v>0</v>
      </c>
      <c r="J73" s="37">
        <v>0</v>
      </c>
      <c r="K73" s="37">
        <v>0</v>
      </c>
      <c r="L73" s="41">
        <v>0</v>
      </c>
      <c r="M73" s="42">
        <v>0</v>
      </c>
      <c r="O73" s="9" t="str">
        <f t="shared" si="4"/>
        <v/>
      </c>
      <c r="P73" s="9" t="str">
        <f t="shared" si="5"/>
        <v/>
      </c>
    </row>
    <row r="74" spans="2:16" s="5" customFormat="1" ht="20.100000000000001" customHeight="1" x14ac:dyDescent="0.15">
      <c r="B74" s="58" t="s">
        <v>86</v>
      </c>
      <c r="C74" s="59"/>
      <c r="D74" s="59"/>
      <c r="E74" s="51">
        <v>13317073000</v>
      </c>
      <c r="F74" s="51">
        <v>10029556960</v>
      </c>
      <c r="G74" s="51">
        <v>10023570470</v>
      </c>
      <c r="H74" s="51">
        <v>0</v>
      </c>
      <c r="I74" s="51">
        <v>5986490</v>
      </c>
      <c r="J74" s="51">
        <v>0</v>
      </c>
      <c r="K74" s="51">
        <v>5986490</v>
      </c>
      <c r="L74" s="53">
        <v>75.268570428351637</v>
      </c>
      <c r="M74" s="54">
        <v>99.94031152099862</v>
      </c>
      <c r="O74" s="9" t="str">
        <f t="shared" si="4"/>
        <v/>
      </c>
      <c r="P74" s="9" t="str">
        <f t="shared" si="5"/>
        <v/>
      </c>
    </row>
    <row r="75" spans="2:16" s="5" customFormat="1" ht="20.100000000000001" customHeight="1" x14ac:dyDescent="0.15">
      <c r="B75" s="60"/>
      <c r="C75" s="63" t="s">
        <v>85</v>
      </c>
      <c r="D75" s="63"/>
      <c r="E75" s="64">
        <v>13317073000</v>
      </c>
      <c r="F75" s="64">
        <v>10029556960</v>
      </c>
      <c r="G75" s="64">
        <v>10023570470</v>
      </c>
      <c r="H75" s="64">
        <v>0</v>
      </c>
      <c r="I75" s="37">
        <v>5986490</v>
      </c>
      <c r="J75" s="37">
        <v>0</v>
      </c>
      <c r="K75" s="37">
        <v>5986490</v>
      </c>
      <c r="L75" s="65">
        <v>75.268570428351637</v>
      </c>
      <c r="M75" s="66">
        <v>99.94031152099862</v>
      </c>
      <c r="O75" s="9" t="str">
        <f t="shared" si="4"/>
        <v/>
      </c>
      <c r="P75" s="9" t="str">
        <f t="shared" si="5"/>
        <v/>
      </c>
    </row>
    <row r="76" spans="2:16" s="5" customFormat="1" ht="20.100000000000001" customHeight="1" x14ac:dyDescent="0.15">
      <c r="B76" s="58" t="s">
        <v>87</v>
      </c>
      <c r="C76" s="59"/>
      <c r="D76" s="59"/>
      <c r="E76" s="51">
        <v>0</v>
      </c>
      <c r="F76" s="51">
        <v>0</v>
      </c>
      <c r="G76" s="51">
        <v>0</v>
      </c>
      <c r="H76" s="51">
        <v>0</v>
      </c>
      <c r="I76" s="51">
        <v>0</v>
      </c>
      <c r="J76" s="51">
        <v>0</v>
      </c>
      <c r="K76" s="51">
        <v>0</v>
      </c>
      <c r="L76" s="53">
        <v>0</v>
      </c>
      <c r="M76" s="54">
        <v>0</v>
      </c>
      <c r="O76" s="9" t="str">
        <f t="shared" si="4"/>
        <v/>
      </c>
      <c r="P76" s="9" t="str">
        <f t="shared" si="5"/>
        <v/>
      </c>
    </row>
    <row r="77" spans="2:16" s="5" customFormat="1" ht="20.100000000000001" customHeight="1" thickBot="1" x14ac:dyDescent="0.2">
      <c r="B77" s="72"/>
      <c r="C77" s="67" t="s">
        <v>88</v>
      </c>
      <c r="D77" s="67"/>
      <c r="E77" s="68">
        <v>0</v>
      </c>
      <c r="F77" s="68">
        <v>0</v>
      </c>
      <c r="G77" s="68">
        <v>0</v>
      </c>
      <c r="H77" s="68">
        <v>0</v>
      </c>
      <c r="I77" s="69">
        <v>0</v>
      </c>
      <c r="J77" s="69">
        <v>0</v>
      </c>
      <c r="K77" s="69">
        <v>0</v>
      </c>
      <c r="L77" s="70">
        <v>0</v>
      </c>
      <c r="M77" s="71">
        <v>0</v>
      </c>
      <c r="O77" s="9" t="str">
        <f t="shared" si="4"/>
        <v/>
      </c>
      <c r="P77" s="9" t="str">
        <f t="shared" si="5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62:D62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1:P36"/>
  <sheetViews>
    <sheetView showGridLines="0" zoomScaleNormal="100" workbookViewId="0">
      <pane ySplit="9" topLeftCell="A10" activePane="bottomLeft" state="frozen"/>
      <selection activeCell="F70" sqref="F70"/>
      <selection pane="bottomLeft" activeCell="H17" sqref="H17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1" t="str">
        <f>B4&amp;L3&amp;"  과목별 세외수입 징수현황"</f>
        <v>2024년  3월  서구  과목별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tr">
        <f>'군구세외 일반회계'!L3:M3</f>
        <v>서구</v>
      </c>
      <c r="M3" s="125"/>
      <c r="O3" s="3">
        <f>COUNTIF(O7:P36,"err")</f>
        <v>0</v>
      </c>
    </row>
    <row r="4" spans="2:16" s="4" customFormat="1" ht="18.75" customHeight="1" thickBot="1" x14ac:dyDescent="0.2">
      <c r="B4" s="130" t="str">
        <f>'군구세외 일반회계'!B4:D4</f>
        <v xml:space="preserve">2024년  3월  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ht="20.100000000000001" customHeight="1" x14ac:dyDescent="0.15">
      <c r="B7" s="134" t="s">
        <v>115</v>
      </c>
      <c r="C7" s="135"/>
      <c r="D7" s="135"/>
      <c r="E7" s="77">
        <f>SUM(E8:E9)</f>
        <v>7498000000</v>
      </c>
      <c r="F7" s="77">
        <f>SUM(F8:F9)</f>
        <v>31108410214</v>
      </c>
      <c r="G7" s="77">
        <f>SUM(G8:G9)</f>
        <v>1435296493</v>
      </c>
      <c r="H7" s="77">
        <f>SUM(H8:H9)</f>
        <v>9323410</v>
      </c>
      <c r="I7" s="77">
        <f>F7-G7-H7</f>
        <v>29663790311</v>
      </c>
      <c r="J7" s="77">
        <f>I7-K7</f>
        <v>29578833301</v>
      </c>
      <c r="K7" s="77">
        <f>SUM(K8:K9)</f>
        <v>84957010</v>
      </c>
      <c r="L7" s="78">
        <f t="shared" ref="L7:L12" si="0">IFERROR(G7/E7,0)*100</f>
        <v>19.142391210989597</v>
      </c>
      <c r="M7" s="79">
        <f t="shared" ref="M7:M12" si="1">IFERROR(G7/F7,0)*100</f>
        <v>4.6138535628351098</v>
      </c>
      <c r="O7" s="3" t="str">
        <f>IF(F7=G7+H7+I7,"","err")</f>
        <v/>
      </c>
      <c r="P7" s="3" t="str">
        <f>IF(I7=J7+K7,"","err")</f>
        <v/>
      </c>
    </row>
    <row r="8" spans="2:16" ht="20.100000000000001" customHeight="1" x14ac:dyDescent="0.15">
      <c r="B8" s="136"/>
      <c r="C8" s="80" t="s">
        <v>104</v>
      </c>
      <c r="D8" s="81"/>
      <c r="E8" s="82">
        <f t="shared" ref="E8:H9" si="2">E11+E32</f>
        <v>6798000000</v>
      </c>
      <c r="F8" s="82">
        <f t="shared" si="2"/>
        <v>842918930</v>
      </c>
      <c r="G8" s="82">
        <f t="shared" si="2"/>
        <v>387862870</v>
      </c>
      <c r="H8" s="82">
        <f t="shared" si="2"/>
        <v>0</v>
      </c>
      <c r="I8" s="82">
        <f>F8-G8-H8</f>
        <v>455056060</v>
      </c>
      <c r="J8" s="82">
        <f>I8-K8</f>
        <v>370099050</v>
      </c>
      <c r="K8" s="82">
        <f>K11+K32</f>
        <v>84957010</v>
      </c>
      <c r="L8" s="83">
        <f>IFERROR(G8/E8,0)*100</f>
        <v>5.7055438364224775</v>
      </c>
      <c r="M8" s="84">
        <f>IFERROR(G8/F8,0)*100</f>
        <v>46.014255487179533</v>
      </c>
      <c r="O8" s="3" t="str">
        <f t="shared" ref="O8:O36" si="3">IF(F8=G8+H8+I8,"","err")</f>
        <v/>
      </c>
      <c r="P8" s="3" t="str">
        <f t="shared" ref="P8:P36" si="4">IF(I8=J8+K8,"","err")</f>
        <v/>
      </c>
    </row>
    <row r="9" spans="2:16" ht="20.100000000000001" customHeight="1" thickBot="1" x14ac:dyDescent="0.2">
      <c r="B9" s="137"/>
      <c r="C9" s="85" t="s">
        <v>105</v>
      </c>
      <c r="D9" s="86"/>
      <c r="E9" s="87">
        <f t="shared" si="2"/>
        <v>700000000</v>
      </c>
      <c r="F9" s="87">
        <f t="shared" si="2"/>
        <v>30265491284</v>
      </c>
      <c r="G9" s="87">
        <f t="shared" si="2"/>
        <v>1047433623</v>
      </c>
      <c r="H9" s="87">
        <f t="shared" si="2"/>
        <v>9323410</v>
      </c>
      <c r="I9" s="87">
        <f>F9-G9-H9</f>
        <v>29208734251</v>
      </c>
      <c r="J9" s="87">
        <f>I9-K9</f>
        <v>29208734251</v>
      </c>
      <c r="K9" s="87">
        <f>K12+K33</f>
        <v>0</v>
      </c>
      <c r="L9" s="88">
        <f>IFERROR(G9/E9,0)*100</f>
        <v>149.63337471428571</v>
      </c>
      <c r="M9" s="89">
        <f>IFERROR(G9/F9,0)*100</f>
        <v>3.4608181746374984</v>
      </c>
      <c r="O9" s="3" t="str">
        <f t="shared" si="3"/>
        <v/>
      </c>
      <c r="P9" s="3" t="str">
        <f t="shared" si="4"/>
        <v/>
      </c>
    </row>
    <row r="10" spans="2:16" ht="20.100000000000001" customHeight="1" x14ac:dyDescent="0.15">
      <c r="B10" s="145" t="s">
        <v>113</v>
      </c>
      <c r="C10" s="146"/>
      <c r="D10" s="146"/>
      <c r="E10" s="90">
        <f>SUM(E11:E12)</f>
        <v>3058000000</v>
      </c>
      <c r="F10" s="90">
        <f>SUM(F11:F12)</f>
        <v>24405822724</v>
      </c>
      <c r="G10" s="90">
        <f>SUM(G11:G12)</f>
        <v>687467843</v>
      </c>
      <c r="H10" s="90">
        <f>SUM(H11:H12)</f>
        <v>9182610</v>
      </c>
      <c r="I10" s="90">
        <f>F10-G10-H10</f>
        <v>23709172271</v>
      </c>
      <c r="J10" s="90">
        <f>I10-K10</f>
        <v>23625361261</v>
      </c>
      <c r="K10" s="90">
        <f>SUM(K11:K12)</f>
        <v>83811010</v>
      </c>
      <c r="L10" s="90">
        <f t="shared" si="0"/>
        <v>22.480962818835838</v>
      </c>
      <c r="M10" s="91">
        <f t="shared" si="1"/>
        <v>2.8168189647791038</v>
      </c>
      <c r="O10" s="3" t="str">
        <f t="shared" si="3"/>
        <v/>
      </c>
      <c r="P10" s="3" t="str">
        <f t="shared" si="4"/>
        <v/>
      </c>
    </row>
    <row r="11" spans="2:16" ht="20.100000000000001" customHeight="1" x14ac:dyDescent="0.15">
      <c r="B11" s="138"/>
      <c r="C11" s="92" t="s">
        <v>104</v>
      </c>
      <c r="D11" s="92"/>
      <c r="E11" s="93">
        <f>E14+E17+E20+E23+E26+E29</f>
        <v>3058000000</v>
      </c>
      <c r="F11" s="93">
        <f t="shared" ref="F11:K11" si="5">F14+F17+F20+F23+F26+F29</f>
        <v>666832550</v>
      </c>
      <c r="G11" s="93">
        <f t="shared" si="5"/>
        <v>214626950</v>
      </c>
      <c r="H11" s="93">
        <f t="shared" si="5"/>
        <v>0</v>
      </c>
      <c r="I11" s="93">
        <f t="shared" si="5"/>
        <v>452205600</v>
      </c>
      <c r="J11" s="93">
        <f t="shared" si="5"/>
        <v>368394590</v>
      </c>
      <c r="K11" s="93">
        <f t="shared" si="5"/>
        <v>83811010</v>
      </c>
      <c r="L11" s="94">
        <f t="shared" si="0"/>
        <v>7.018539895356442</v>
      </c>
      <c r="M11" s="95">
        <f t="shared" si="1"/>
        <v>32.186033810137197</v>
      </c>
      <c r="O11" s="3" t="str">
        <f t="shared" si="3"/>
        <v/>
      </c>
      <c r="P11" s="3" t="str">
        <f t="shared" si="4"/>
        <v/>
      </c>
    </row>
    <row r="12" spans="2:16" ht="20.100000000000001" customHeight="1" x14ac:dyDescent="0.15">
      <c r="B12" s="139"/>
      <c r="C12" s="92" t="s">
        <v>105</v>
      </c>
      <c r="D12" s="92"/>
      <c r="E12" s="93">
        <f>E15+E18+E21+E24+E27+E30</f>
        <v>0</v>
      </c>
      <c r="F12" s="93">
        <f t="shared" ref="F12:K12" si="6">F15+F18+F21+F24+F27+F30</f>
        <v>23738990174</v>
      </c>
      <c r="G12" s="93">
        <f t="shared" si="6"/>
        <v>472840893</v>
      </c>
      <c r="H12" s="93">
        <f t="shared" si="6"/>
        <v>9182610</v>
      </c>
      <c r="I12" s="93">
        <f t="shared" si="6"/>
        <v>23256966671</v>
      </c>
      <c r="J12" s="93">
        <f t="shared" si="6"/>
        <v>23256966671</v>
      </c>
      <c r="K12" s="93">
        <f t="shared" si="6"/>
        <v>0</v>
      </c>
      <c r="L12" s="94">
        <f t="shared" si="0"/>
        <v>0</v>
      </c>
      <c r="M12" s="95">
        <f t="shared" si="1"/>
        <v>1.9918323801232134</v>
      </c>
      <c r="O12" s="3" t="str">
        <f t="shared" si="3"/>
        <v/>
      </c>
      <c r="P12" s="3" t="str">
        <f t="shared" si="4"/>
        <v/>
      </c>
    </row>
    <row r="13" spans="2:16" ht="20.100000000000001" customHeight="1" x14ac:dyDescent="0.15">
      <c r="B13" s="96" t="s">
        <v>106</v>
      </c>
      <c r="C13" s="97"/>
      <c r="D13" s="97"/>
      <c r="E13" s="98">
        <v>0</v>
      </c>
      <c r="F13" s="98">
        <v>210162530</v>
      </c>
      <c r="G13" s="98">
        <v>12831620</v>
      </c>
      <c r="H13" s="98">
        <v>0</v>
      </c>
      <c r="I13" s="98">
        <v>197330910</v>
      </c>
      <c r="J13" s="98">
        <v>192622900</v>
      </c>
      <c r="K13" s="98">
        <v>4708010</v>
      </c>
      <c r="L13" s="98">
        <v>0</v>
      </c>
      <c r="M13" s="99">
        <v>2.9573893044553121</v>
      </c>
      <c r="O13" s="3" t="str">
        <f t="shared" si="3"/>
        <v/>
      </c>
      <c r="P13" s="3" t="str">
        <f t="shared" si="4"/>
        <v/>
      </c>
    </row>
    <row r="14" spans="2:16" ht="20.100000000000001" customHeight="1" x14ac:dyDescent="0.15">
      <c r="B14" s="100" t="s">
        <v>0</v>
      </c>
      <c r="C14" s="101" t="s">
        <v>104</v>
      </c>
      <c r="D14" s="101"/>
      <c r="E14" s="102"/>
      <c r="F14" s="102">
        <v>14492150</v>
      </c>
      <c r="G14" s="102">
        <v>5302340</v>
      </c>
      <c r="H14" s="102">
        <v>0</v>
      </c>
      <c r="I14" s="103">
        <v>9189810</v>
      </c>
      <c r="J14" s="103">
        <v>4481800</v>
      </c>
      <c r="K14" s="103">
        <v>4708010</v>
      </c>
      <c r="L14" s="103">
        <v>0</v>
      </c>
      <c r="M14" s="104">
        <v>2.3357188265907887</v>
      </c>
      <c r="O14" s="3" t="str">
        <f t="shared" si="3"/>
        <v/>
      </c>
      <c r="P14" s="3" t="str">
        <f t="shared" si="4"/>
        <v/>
      </c>
    </row>
    <row r="15" spans="2:16" ht="20.100000000000001" customHeight="1" x14ac:dyDescent="0.15">
      <c r="B15" s="105"/>
      <c r="C15" s="101" t="s">
        <v>105</v>
      </c>
      <c r="D15" s="101"/>
      <c r="E15" s="102"/>
      <c r="F15" s="102">
        <v>195670380</v>
      </c>
      <c r="G15" s="102">
        <v>7529280</v>
      </c>
      <c r="H15" s="102">
        <v>0</v>
      </c>
      <c r="I15" s="103">
        <v>188141100</v>
      </c>
      <c r="J15" s="103">
        <v>188141100</v>
      </c>
      <c r="K15" s="103"/>
      <c r="L15" s="103">
        <v>0</v>
      </c>
      <c r="M15" s="104">
        <v>2.9884748013470408</v>
      </c>
      <c r="O15" s="3" t="str">
        <f t="shared" si="3"/>
        <v/>
      </c>
      <c r="P15" s="3" t="str">
        <f t="shared" si="4"/>
        <v/>
      </c>
    </row>
    <row r="16" spans="2:16" ht="20.100000000000001" customHeight="1" x14ac:dyDescent="0.15">
      <c r="B16" s="96" t="s">
        <v>107</v>
      </c>
      <c r="C16" s="97"/>
      <c r="D16" s="97"/>
      <c r="E16" s="98">
        <v>1428000000</v>
      </c>
      <c r="F16" s="98">
        <v>12424176311</v>
      </c>
      <c r="G16" s="98">
        <v>185726074</v>
      </c>
      <c r="H16" s="98">
        <v>5526300</v>
      </c>
      <c r="I16" s="98">
        <v>12232923937</v>
      </c>
      <c r="J16" s="98">
        <v>12232923937</v>
      </c>
      <c r="K16" s="98">
        <v>0</v>
      </c>
      <c r="L16" s="98">
        <v>9.022115336134453</v>
      </c>
      <c r="M16" s="99">
        <v>1.0405298230923228</v>
      </c>
      <c r="O16" s="3" t="str">
        <f t="shared" si="3"/>
        <v/>
      </c>
      <c r="P16" s="3" t="str">
        <f t="shared" si="4"/>
        <v/>
      </c>
    </row>
    <row r="17" spans="2:16" ht="20.100000000000001" customHeight="1" x14ac:dyDescent="0.15">
      <c r="B17" s="100" t="s">
        <v>0</v>
      </c>
      <c r="C17" s="101" t="s">
        <v>104</v>
      </c>
      <c r="D17" s="101"/>
      <c r="E17" s="102">
        <v>1428000000</v>
      </c>
      <c r="F17" s="102">
        <v>217376480</v>
      </c>
      <c r="G17" s="102">
        <v>54836880</v>
      </c>
      <c r="H17" s="102">
        <v>0</v>
      </c>
      <c r="I17" s="103">
        <v>162539600</v>
      </c>
      <c r="J17" s="103">
        <v>162539600</v>
      </c>
      <c r="K17" s="103">
        <v>0</v>
      </c>
      <c r="L17" s="103">
        <v>2.8231505602240898</v>
      </c>
      <c r="M17" s="104">
        <v>19.851390042295733</v>
      </c>
      <c r="O17" s="3" t="str">
        <f t="shared" si="3"/>
        <v/>
      </c>
      <c r="P17" s="3" t="str">
        <f t="shared" si="4"/>
        <v/>
      </c>
    </row>
    <row r="18" spans="2:16" ht="20.100000000000001" customHeight="1" x14ac:dyDescent="0.15">
      <c r="B18" s="105"/>
      <c r="C18" s="101" t="s">
        <v>105</v>
      </c>
      <c r="D18" s="101"/>
      <c r="E18" s="102"/>
      <c r="F18" s="102">
        <v>12206799831</v>
      </c>
      <c r="G18" s="102">
        <v>130889194</v>
      </c>
      <c r="H18" s="102">
        <v>5526300</v>
      </c>
      <c r="I18" s="103">
        <v>12070384337</v>
      </c>
      <c r="J18" s="103">
        <v>12070384337</v>
      </c>
      <c r="K18" s="103"/>
      <c r="L18" s="103">
        <v>0</v>
      </c>
      <c r="M18" s="104">
        <v>0.72685463389172866</v>
      </c>
      <c r="O18" s="3" t="str">
        <f t="shared" si="3"/>
        <v/>
      </c>
      <c r="P18" s="3" t="str">
        <f t="shared" si="4"/>
        <v/>
      </c>
    </row>
    <row r="19" spans="2:16" ht="20.100000000000001" customHeight="1" x14ac:dyDescent="0.15">
      <c r="B19" s="96" t="s">
        <v>108</v>
      </c>
      <c r="C19" s="97"/>
      <c r="D19" s="97"/>
      <c r="E19" s="98">
        <v>1080000000</v>
      </c>
      <c r="F19" s="98">
        <v>4342243069</v>
      </c>
      <c r="G19" s="98">
        <v>217713330</v>
      </c>
      <c r="H19" s="98">
        <v>3656310</v>
      </c>
      <c r="I19" s="98">
        <v>4120873429</v>
      </c>
      <c r="J19" s="98">
        <v>4051673429</v>
      </c>
      <c r="K19" s="98">
        <v>69200000</v>
      </c>
      <c r="L19" s="98">
        <v>10.645517592592594</v>
      </c>
      <c r="M19" s="99">
        <v>2.7375353379298217</v>
      </c>
      <c r="O19" s="3" t="str">
        <f t="shared" si="3"/>
        <v/>
      </c>
      <c r="P19" s="3" t="str">
        <f t="shared" si="4"/>
        <v/>
      </c>
    </row>
    <row r="20" spans="2:16" ht="20.100000000000001" customHeight="1" x14ac:dyDescent="0.15">
      <c r="B20" s="100" t="s">
        <v>0</v>
      </c>
      <c r="C20" s="101" t="s">
        <v>104</v>
      </c>
      <c r="D20" s="101"/>
      <c r="E20" s="102">
        <v>1080000000</v>
      </c>
      <c r="F20" s="102">
        <v>311611920</v>
      </c>
      <c r="G20" s="102">
        <v>114614040</v>
      </c>
      <c r="H20" s="102">
        <v>0</v>
      </c>
      <c r="I20" s="103">
        <v>196997880</v>
      </c>
      <c r="J20" s="103">
        <v>127797880</v>
      </c>
      <c r="K20" s="103">
        <v>69200000</v>
      </c>
      <c r="L20" s="103">
        <v>4.6132592592592596</v>
      </c>
      <c r="M20" s="104">
        <v>27.236508353013207</v>
      </c>
      <c r="O20" s="3" t="str">
        <f t="shared" si="3"/>
        <v/>
      </c>
      <c r="P20" s="3" t="str">
        <f t="shared" si="4"/>
        <v/>
      </c>
    </row>
    <row r="21" spans="2:16" ht="20.100000000000001" customHeight="1" x14ac:dyDescent="0.15">
      <c r="B21" s="105"/>
      <c r="C21" s="101" t="s">
        <v>105</v>
      </c>
      <c r="D21" s="101"/>
      <c r="E21" s="102"/>
      <c r="F21" s="102">
        <v>4030631149</v>
      </c>
      <c r="G21" s="102">
        <v>103099290</v>
      </c>
      <c r="H21" s="102">
        <v>3656310</v>
      </c>
      <c r="I21" s="103">
        <v>3923875549</v>
      </c>
      <c r="J21" s="103">
        <v>3923875549</v>
      </c>
      <c r="K21" s="103"/>
      <c r="L21" s="103">
        <v>0</v>
      </c>
      <c r="M21" s="104">
        <v>1.6218601403653592</v>
      </c>
      <c r="O21" s="3" t="str">
        <f t="shared" si="3"/>
        <v/>
      </c>
      <c r="P21" s="3" t="str">
        <f t="shared" si="4"/>
        <v/>
      </c>
    </row>
    <row r="22" spans="2:16" ht="20.100000000000001" customHeight="1" x14ac:dyDescent="0.15">
      <c r="B22" s="96" t="s">
        <v>109</v>
      </c>
      <c r="C22" s="97"/>
      <c r="D22" s="97"/>
      <c r="E22" s="98">
        <v>0</v>
      </c>
      <c r="F22" s="98">
        <v>452742759</v>
      </c>
      <c r="G22" s="98">
        <v>4286234</v>
      </c>
      <c r="H22" s="98">
        <v>0</v>
      </c>
      <c r="I22" s="98">
        <v>448456525</v>
      </c>
      <c r="J22" s="98">
        <v>448456525</v>
      </c>
      <c r="K22" s="98">
        <v>0</v>
      </c>
      <c r="L22" s="98">
        <v>0</v>
      </c>
      <c r="M22" s="99">
        <v>0.48973372978892854</v>
      </c>
      <c r="O22" s="3" t="str">
        <f t="shared" si="3"/>
        <v/>
      </c>
      <c r="P22" s="3" t="str">
        <f t="shared" si="4"/>
        <v/>
      </c>
    </row>
    <row r="23" spans="2:16" ht="20.100000000000001" customHeight="1" x14ac:dyDescent="0.15">
      <c r="B23" s="100" t="s">
        <v>0</v>
      </c>
      <c r="C23" s="101" t="s">
        <v>104</v>
      </c>
      <c r="D23" s="101"/>
      <c r="E23" s="102"/>
      <c r="F23" s="102">
        <v>0</v>
      </c>
      <c r="G23" s="102">
        <v>0</v>
      </c>
      <c r="H23" s="102">
        <v>0</v>
      </c>
      <c r="I23" s="103">
        <v>0</v>
      </c>
      <c r="J23" s="103">
        <v>0</v>
      </c>
      <c r="K23" s="103">
        <v>0</v>
      </c>
      <c r="L23" s="103">
        <v>0</v>
      </c>
      <c r="M23" s="104">
        <v>0</v>
      </c>
      <c r="O23" s="3" t="str">
        <f t="shared" si="3"/>
        <v/>
      </c>
      <c r="P23" s="3" t="str">
        <f t="shared" si="4"/>
        <v/>
      </c>
    </row>
    <row r="24" spans="2:16" ht="20.100000000000001" customHeight="1" x14ac:dyDescent="0.15">
      <c r="B24" s="105"/>
      <c r="C24" s="101" t="s">
        <v>105</v>
      </c>
      <c r="D24" s="101"/>
      <c r="E24" s="102"/>
      <c r="F24" s="102">
        <v>452742759</v>
      </c>
      <c r="G24" s="102">
        <v>4286234</v>
      </c>
      <c r="H24" s="102">
        <v>0</v>
      </c>
      <c r="I24" s="103">
        <v>448456525</v>
      </c>
      <c r="J24" s="103">
        <v>448456525</v>
      </c>
      <c r="K24" s="103"/>
      <c r="L24" s="103">
        <v>0</v>
      </c>
      <c r="M24" s="104">
        <v>0.48973372978892854</v>
      </c>
      <c r="O24" s="3" t="str">
        <f t="shared" si="3"/>
        <v/>
      </c>
      <c r="P24" s="3" t="str">
        <f t="shared" si="4"/>
        <v/>
      </c>
    </row>
    <row r="25" spans="2:16" ht="20.100000000000001" customHeight="1" x14ac:dyDescent="0.15">
      <c r="B25" s="96" t="s">
        <v>110</v>
      </c>
      <c r="C25" s="97"/>
      <c r="D25" s="97"/>
      <c r="E25" s="98">
        <v>0</v>
      </c>
      <c r="F25" s="98">
        <v>4500805333</v>
      </c>
      <c r="G25" s="98">
        <v>100901000</v>
      </c>
      <c r="H25" s="98">
        <v>0</v>
      </c>
      <c r="I25" s="98">
        <v>4399904333</v>
      </c>
      <c r="J25" s="98">
        <v>4399904333</v>
      </c>
      <c r="K25" s="98">
        <v>0</v>
      </c>
      <c r="L25" s="98">
        <v>0</v>
      </c>
      <c r="M25" s="99">
        <v>2.2351777639079686</v>
      </c>
      <c r="O25" s="3" t="str">
        <f t="shared" si="3"/>
        <v/>
      </c>
      <c r="P25" s="3" t="str">
        <f t="shared" si="4"/>
        <v/>
      </c>
    </row>
    <row r="26" spans="2:16" ht="20.100000000000001" customHeight="1" x14ac:dyDescent="0.15">
      <c r="B26" s="100" t="s">
        <v>0</v>
      </c>
      <c r="C26" s="101" t="s">
        <v>104</v>
      </c>
      <c r="D26" s="101"/>
      <c r="E26" s="102"/>
      <c r="F26" s="102">
        <v>0</v>
      </c>
      <c r="G26" s="102">
        <v>0</v>
      </c>
      <c r="H26" s="102">
        <v>0</v>
      </c>
      <c r="I26" s="103">
        <v>0</v>
      </c>
      <c r="J26" s="103">
        <v>0</v>
      </c>
      <c r="K26" s="103">
        <v>0</v>
      </c>
      <c r="L26" s="103">
        <v>0</v>
      </c>
      <c r="M26" s="104">
        <v>0</v>
      </c>
      <c r="O26" s="3" t="str">
        <f t="shared" si="3"/>
        <v/>
      </c>
      <c r="P26" s="3" t="str">
        <f t="shared" si="4"/>
        <v/>
      </c>
    </row>
    <row r="27" spans="2:16" ht="20.100000000000001" customHeight="1" x14ac:dyDescent="0.15">
      <c r="B27" s="105"/>
      <c r="C27" s="101" t="s">
        <v>105</v>
      </c>
      <c r="D27" s="101"/>
      <c r="E27" s="102"/>
      <c r="F27" s="102">
        <v>4500805333</v>
      </c>
      <c r="G27" s="102">
        <v>100901000</v>
      </c>
      <c r="H27" s="102">
        <v>0</v>
      </c>
      <c r="I27" s="103">
        <v>4399904333</v>
      </c>
      <c r="J27" s="103">
        <v>4399904333</v>
      </c>
      <c r="K27" s="103"/>
      <c r="L27" s="103">
        <v>0</v>
      </c>
      <c r="M27" s="104">
        <v>2.2351777639079686</v>
      </c>
      <c r="O27" s="3" t="str">
        <f t="shared" si="3"/>
        <v/>
      </c>
      <c r="P27" s="3" t="str">
        <f t="shared" si="4"/>
        <v/>
      </c>
    </row>
    <row r="28" spans="2:16" ht="20.100000000000001" customHeight="1" x14ac:dyDescent="0.15">
      <c r="B28" s="96" t="s">
        <v>111</v>
      </c>
      <c r="C28" s="97"/>
      <c r="D28" s="97"/>
      <c r="E28" s="98">
        <v>550000000</v>
      </c>
      <c r="F28" s="98">
        <v>2475692722</v>
      </c>
      <c r="G28" s="98">
        <v>166009585</v>
      </c>
      <c r="H28" s="98">
        <v>0</v>
      </c>
      <c r="I28" s="98">
        <v>2309683137</v>
      </c>
      <c r="J28" s="98">
        <v>2299780137</v>
      </c>
      <c r="K28" s="98">
        <v>9903000</v>
      </c>
      <c r="L28" s="98">
        <v>22.98423</v>
      </c>
      <c r="M28" s="99">
        <v>5.150882986980502</v>
      </c>
      <c r="O28" s="3" t="str">
        <f t="shared" si="3"/>
        <v/>
      </c>
      <c r="P28" s="3" t="str">
        <f t="shared" si="4"/>
        <v/>
      </c>
    </row>
    <row r="29" spans="2:16" ht="20.100000000000001" customHeight="1" x14ac:dyDescent="0.15">
      <c r="B29" s="100" t="s">
        <v>0</v>
      </c>
      <c r="C29" s="101" t="s">
        <v>104</v>
      </c>
      <c r="D29" s="101"/>
      <c r="E29" s="102">
        <v>550000000</v>
      </c>
      <c r="F29" s="102">
        <v>123352000</v>
      </c>
      <c r="G29" s="102">
        <v>39873690</v>
      </c>
      <c r="H29" s="102">
        <v>0</v>
      </c>
      <c r="I29" s="103">
        <v>83478310</v>
      </c>
      <c r="J29" s="103">
        <v>73575310</v>
      </c>
      <c r="K29" s="103">
        <v>9903000</v>
      </c>
      <c r="L29" s="103">
        <v>4.0604254545454541</v>
      </c>
      <c r="M29" s="104">
        <v>21.923467334216856</v>
      </c>
      <c r="O29" s="3" t="str">
        <f t="shared" si="3"/>
        <v/>
      </c>
      <c r="P29" s="3" t="str">
        <f t="shared" si="4"/>
        <v/>
      </c>
    </row>
    <row r="30" spans="2:16" ht="20.100000000000001" customHeight="1" thickBot="1" x14ac:dyDescent="0.2">
      <c r="B30" s="105"/>
      <c r="C30" s="101" t="s">
        <v>105</v>
      </c>
      <c r="D30" s="101"/>
      <c r="E30" s="102"/>
      <c r="F30" s="102">
        <v>2352340722</v>
      </c>
      <c r="G30" s="102">
        <v>126135895</v>
      </c>
      <c r="H30" s="102">
        <v>0</v>
      </c>
      <c r="I30" s="103">
        <v>2226204827</v>
      </c>
      <c r="J30" s="103">
        <v>2226204827</v>
      </c>
      <c r="K30" s="103"/>
      <c r="L30" s="103">
        <v>0</v>
      </c>
      <c r="M30" s="104">
        <v>4.4245684320555663</v>
      </c>
      <c r="O30" s="3" t="str">
        <f t="shared" si="3"/>
        <v/>
      </c>
      <c r="P30" s="3" t="str">
        <f t="shared" si="4"/>
        <v/>
      </c>
    </row>
    <row r="31" spans="2:16" ht="20.100000000000001" customHeight="1" x14ac:dyDescent="0.15">
      <c r="B31" s="140" t="s">
        <v>114</v>
      </c>
      <c r="C31" s="141"/>
      <c r="D31" s="141"/>
      <c r="E31" s="106">
        <v>4440000000</v>
      </c>
      <c r="F31" s="106">
        <v>6702587490</v>
      </c>
      <c r="G31" s="106">
        <v>747828650</v>
      </c>
      <c r="H31" s="106">
        <v>140800</v>
      </c>
      <c r="I31" s="106">
        <v>5954618040</v>
      </c>
      <c r="J31" s="106">
        <v>5953472040</v>
      </c>
      <c r="K31" s="106">
        <v>1146000</v>
      </c>
      <c r="L31" s="106">
        <v>15.142021621621621</v>
      </c>
      <c r="M31" s="107">
        <v>20.237947012597765</v>
      </c>
      <c r="O31" s="3" t="str">
        <f t="shared" si="3"/>
        <v/>
      </c>
      <c r="P31" s="3" t="str">
        <f t="shared" si="4"/>
        <v/>
      </c>
    </row>
    <row r="32" spans="2:16" ht="20.100000000000001" customHeight="1" x14ac:dyDescent="0.15">
      <c r="B32" s="138"/>
      <c r="C32" s="92" t="s">
        <v>104</v>
      </c>
      <c r="D32" s="92"/>
      <c r="E32" s="93">
        <v>3740000000</v>
      </c>
      <c r="F32" s="93">
        <v>176086380</v>
      </c>
      <c r="G32" s="93">
        <v>173235920</v>
      </c>
      <c r="H32" s="93">
        <v>0</v>
      </c>
      <c r="I32" s="93">
        <v>2850460</v>
      </c>
      <c r="J32" s="93">
        <v>1704460</v>
      </c>
      <c r="K32" s="93">
        <v>1146000</v>
      </c>
      <c r="L32" s="94">
        <v>4.5799443850267378</v>
      </c>
      <c r="M32" s="95">
        <v>98.853155124790263</v>
      </c>
      <c r="O32" s="3" t="str">
        <f t="shared" si="3"/>
        <v/>
      </c>
      <c r="P32" s="3" t="str">
        <f t="shared" si="4"/>
        <v/>
      </c>
    </row>
    <row r="33" spans="2:16" ht="20.100000000000001" customHeight="1" thickBot="1" x14ac:dyDescent="0.2">
      <c r="B33" s="142"/>
      <c r="C33" s="108" t="s">
        <v>105</v>
      </c>
      <c r="D33" s="108"/>
      <c r="E33" s="109">
        <v>700000000</v>
      </c>
      <c r="F33" s="109">
        <v>6526501110</v>
      </c>
      <c r="G33" s="109">
        <v>574592730</v>
      </c>
      <c r="H33" s="109">
        <v>140800</v>
      </c>
      <c r="I33" s="109">
        <v>5951767580</v>
      </c>
      <c r="J33" s="109">
        <v>5951767580</v>
      </c>
      <c r="K33" s="109">
        <v>0</v>
      </c>
      <c r="L33" s="110">
        <v>71.573691428571422</v>
      </c>
      <c r="M33" s="111">
        <v>15.911687057240123</v>
      </c>
      <c r="O33" s="3" t="str">
        <f t="shared" si="3"/>
        <v/>
      </c>
      <c r="P33" s="3" t="str">
        <f t="shared" si="4"/>
        <v/>
      </c>
    </row>
    <row r="34" spans="2:16" ht="20.100000000000001" customHeight="1" x14ac:dyDescent="0.15">
      <c r="B34" s="96" t="s">
        <v>112</v>
      </c>
      <c r="C34" s="97"/>
      <c r="D34" s="97"/>
      <c r="E34" s="98">
        <v>4440000000</v>
      </c>
      <c r="F34" s="98">
        <v>6702587490</v>
      </c>
      <c r="G34" s="98">
        <v>747828650</v>
      </c>
      <c r="H34" s="98">
        <v>140800</v>
      </c>
      <c r="I34" s="98">
        <v>5954618040</v>
      </c>
      <c r="J34" s="98">
        <v>5953472040</v>
      </c>
      <c r="K34" s="98">
        <v>1146000</v>
      </c>
      <c r="L34" s="98">
        <v>15.142021621621621</v>
      </c>
      <c r="M34" s="99">
        <v>20.237947012597765</v>
      </c>
      <c r="O34" s="3" t="str">
        <f t="shared" si="3"/>
        <v/>
      </c>
      <c r="P34" s="3" t="str">
        <f t="shared" si="4"/>
        <v/>
      </c>
    </row>
    <row r="35" spans="2:16" ht="20.100000000000001" customHeight="1" x14ac:dyDescent="0.15">
      <c r="B35" s="143" t="s">
        <v>0</v>
      </c>
      <c r="C35" s="112" t="s">
        <v>104</v>
      </c>
      <c r="D35" s="112"/>
      <c r="E35" s="113">
        <v>3740000000</v>
      </c>
      <c r="F35" s="113">
        <v>176086380</v>
      </c>
      <c r="G35" s="113">
        <v>173235920</v>
      </c>
      <c r="H35" s="113">
        <v>0</v>
      </c>
      <c r="I35" s="114">
        <v>2850460</v>
      </c>
      <c r="J35" s="114">
        <v>1704460</v>
      </c>
      <c r="K35" s="114">
        <v>1146000</v>
      </c>
      <c r="L35" s="114">
        <v>4.5799443850267378</v>
      </c>
      <c r="M35" s="115">
        <v>98.853155124790263</v>
      </c>
      <c r="O35" s="3" t="str">
        <f t="shared" si="3"/>
        <v/>
      </c>
      <c r="P35" s="3" t="str">
        <f t="shared" si="4"/>
        <v/>
      </c>
    </row>
    <row r="36" spans="2:16" ht="20.100000000000001" customHeight="1" thickBot="1" x14ac:dyDescent="0.2">
      <c r="B36" s="144"/>
      <c r="C36" s="116" t="s">
        <v>105</v>
      </c>
      <c r="D36" s="116"/>
      <c r="E36" s="117">
        <v>700000000</v>
      </c>
      <c r="F36" s="117">
        <v>6526501110</v>
      </c>
      <c r="G36" s="117">
        <v>574592730</v>
      </c>
      <c r="H36" s="117">
        <v>140800</v>
      </c>
      <c r="I36" s="118">
        <v>5951767580</v>
      </c>
      <c r="J36" s="118">
        <v>5951767580</v>
      </c>
      <c r="K36" s="118">
        <v>0</v>
      </c>
      <c r="L36" s="118">
        <v>71.573691428571422</v>
      </c>
      <c r="M36" s="119">
        <v>15.911687057240123</v>
      </c>
      <c r="O36" s="3" t="str">
        <f t="shared" si="3"/>
        <v/>
      </c>
      <c r="P36" s="3" t="str">
        <f t="shared" si="4"/>
        <v/>
      </c>
    </row>
  </sheetData>
  <sheetProtection selectLockedCells="1"/>
  <mergeCells count="12">
    <mergeCell ref="B8:B9"/>
    <mergeCell ref="B11:B12"/>
    <mergeCell ref="B31:D31"/>
    <mergeCell ref="B32:B33"/>
    <mergeCell ref="B35:B36"/>
    <mergeCell ref="B10:D10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79" orientation="portrait" horizontalDpi="300" r:id="rId1"/>
  <headerFooter alignWithMargins="0">
    <oddFooter>&amp;N쪽 중 &amp;P쪽</oddFooter>
  </headerFooter>
  <ignoredErrors>
    <ignoredError sqref="E11:K12" unlockedFormula="1"/>
  </ignoredError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B1:P92"/>
  <sheetViews>
    <sheetView showGridLines="0" zoomScaleNormal="100" workbookViewId="0">
      <pane ySplit="7" topLeftCell="A8" activePane="bottomLeft" state="frozen"/>
      <selection pane="bottomLeft" activeCell="K72" sqref="K72"/>
    </sheetView>
  </sheetViews>
  <sheetFormatPr defaultRowHeight="12" x14ac:dyDescent="0.15"/>
  <cols>
    <col min="1" max="3" width="1.77734375" style="3" customWidth="1"/>
    <col min="4" max="4" width="24.33203125" style="3" customWidth="1"/>
    <col min="5" max="5" width="12.33203125" style="3" customWidth="1"/>
    <col min="6" max="11" width="13.77734375" style="3" customWidth="1"/>
    <col min="12" max="13" width="8.77734375" style="3" customWidth="1"/>
    <col min="14" max="14" width="2.33203125" style="3" customWidth="1"/>
    <col min="15" max="16384" width="8.88671875" style="3"/>
  </cols>
  <sheetData>
    <row r="1" spans="2:16" x14ac:dyDescent="0.15">
      <c r="B1" s="6"/>
      <c r="C1" s="7"/>
      <c r="D1" s="7"/>
      <c r="E1" s="2"/>
      <c r="F1" s="2"/>
      <c r="G1" s="2"/>
      <c r="H1" s="2"/>
      <c r="I1" s="2"/>
      <c r="J1" s="2"/>
      <c r="K1" s="2"/>
      <c r="L1" s="2"/>
      <c r="M1" s="2"/>
    </row>
    <row r="2" spans="2:16" ht="30" customHeight="1" x14ac:dyDescent="0.15">
      <c r="B2" s="121" t="str">
        <f>B4&amp;L3&amp;"  일반회계 세외수입 징수현황"</f>
        <v>2024년  3월  서구  일반회계 세외수입 징수현황</v>
      </c>
      <c r="C2" s="121"/>
      <c r="D2" s="121"/>
      <c r="E2" s="121"/>
      <c r="F2" s="121"/>
      <c r="G2" s="121"/>
      <c r="H2" s="121"/>
      <c r="I2" s="121"/>
      <c r="J2" s="121"/>
      <c r="K2" s="121"/>
      <c r="L2" s="121"/>
      <c r="M2" s="121"/>
    </row>
    <row r="3" spans="2:16" ht="24.95" customHeight="1" x14ac:dyDescent="0.15">
      <c r="B3" s="8"/>
      <c r="C3" s="7"/>
      <c r="D3" s="7"/>
      <c r="E3" s="2"/>
      <c r="F3" s="2"/>
      <c r="G3" s="2"/>
      <c r="H3" s="2"/>
      <c r="I3" s="2"/>
      <c r="J3" s="2"/>
      <c r="K3" s="16" t="s">
        <v>89</v>
      </c>
      <c r="L3" s="125" t="str">
        <f>'군구세외 일반회계'!L3:M3</f>
        <v>서구</v>
      </c>
      <c r="M3" s="125"/>
      <c r="O3" s="3">
        <f>COUNTIF(O7:P92,"err")</f>
        <v>0</v>
      </c>
    </row>
    <row r="4" spans="2:16" s="4" customFormat="1" ht="18.75" customHeight="1" thickBot="1" x14ac:dyDescent="0.2">
      <c r="B4" s="130" t="str">
        <f>'군구세외 일반회계'!B4:D4</f>
        <v xml:space="preserve">2024년  3월  </v>
      </c>
      <c r="C4" s="130"/>
      <c r="D4" s="130"/>
      <c r="E4" s="1"/>
      <c r="F4" s="1"/>
      <c r="G4" s="1"/>
      <c r="H4" s="1"/>
      <c r="I4" s="1"/>
      <c r="J4" s="1"/>
      <c r="K4" s="1"/>
      <c r="L4" s="122" t="s">
        <v>13</v>
      </c>
      <c r="M4" s="122"/>
    </row>
    <row r="5" spans="2:16" s="5" customFormat="1" ht="20.100000000000001" customHeight="1" x14ac:dyDescent="0.15">
      <c r="B5" s="11"/>
      <c r="C5" s="12"/>
      <c r="D5" s="13" t="s">
        <v>4</v>
      </c>
      <c r="E5" s="14" t="s">
        <v>3</v>
      </c>
      <c r="F5" s="14" t="s">
        <v>1</v>
      </c>
      <c r="G5" s="15" t="s">
        <v>2</v>
      </c>
      <c r="H5" s="14" t="s">
        <v>116</v>
      </c>
      <c r="I5" s="23" t="s">
        <v>14</v>
      </c>
      <c r="J5" s="24"/>
      <c r="K5" s="23"/>
      <c r="L5" s="126" t="s">
        <v>9</v>
      </c>
      <c r="M5" s="127"/>
    </row>
    <row r="6" spans="2:16" s="5" customFormat="1" ht="27" customHeight="1" thickBot="1" x14ac:dyDescent="0.2">
      <c r="B6" s="17" t="s">
        <v>12</v>
      </c>
      <c r="C6" s="18"/>
      <c r="D6" s="19"/>
      <c r="E6" s="20" t="s">
        <v>5</v>
      </c>
      <c r="F6" s="20" t="s">
        <v>6</v>
      </c>
      <c r="G6" s="20" t="s">
        <v>7</v>
      </c>
      <c r="H6" s="20" t="s">
        <v>8</v>
      </c>
      <c r="I6" s="25" t="s">
        <v>15</v>
      </c>
      <c r="J6" s="25" t="s">
        <v>16</v>
      </c>
      <c r="K6" s="25" t="s">
        <v>17</v>
      </c>
      <c r="L6" s="21" t="s">
        <v>10</v>
      </c>
      <c r="M6" s="22" t="s">
        <v>11</v>
      </c>
    </row>
    <row r="7" spans="2:16" s="9" customFormat="1" ht="20.100000000000001" customHeight="1" thickBot="1" x14ac:dyDescent="0.2">
      <c r="B7" s="123" t="s">
        <v>18</v>
      </c>
      <c r="C7" s="124"/>
      <c r="D7" s="124"/>
      <c r="E7" s="26">
        <f t="shared" ref="E7:K7" si="0">E8+E40+E73</f>
        <v>0</v>
      </c>
      <c r="F7" s="26">
        <f t="shared" si="0"/>
        <v>2009700034</v>
      </c>
      <c r="G7" s="26">
        <f t="shared" si="0"/>
        <v>312046610</v>
      </c>
      <c r="H7" s="26">
        <f t="shared" si="0"/>
        <v>0</v>
      </c>
      <c r="I7" s="26">
        <f t="shared" si="0"/>
        <v>1697653424</v>
      </c>
      <c r="J7" s="26">
        <f t="shared" si="0"/>
        <v>1697653424</v>
      </c>
      <c r="K7" s="26">
        <f t="shared" si="0"/>
        <v>0</v>
      </c>
      <c r="L7" s="27">
        <f>IFERROR(G7/E7,0)*100</f>
        <v>0</v>
      </c>
      <c r="M7" s="28">
        <f>IFERROR(G7/F7,0)*100</f>
        <v>15.527024168821804</v>
      </c>
      <c r="O7" s="9" t="str">
        <f>IF(F7=G7+H7+I7,"","err")</f>
        <v/>
      </c>
      <c r="P7" s="9" t="str">
        <f>IF(I7=J7+K7,"","err")</f>
        <v/>
      </c>
    </row>
    <row r="8" spans="2:16" s="9" customFormat="1" ht="20.100000000000001" customHeight="1" x14ac:dyDescent="0.15">
      <c r="B8" s="128" t="s">
        <v>19</v>
      </c>
      <c r="C8" s="129"/>
      <c r="D8" s="129"/>
      <c r="E8" s="29">
        <f t="shared" ref="E8:K8" si="1">E9+E12+E22+E28+E34+E36</f>
        <v>0</v>
      </c>
      <c r="F8" s="29">
        <f t="shared" si="1"/>
        <v>13179090</v>
      </c>
      <c r="G8" s="29">
        <f t="shared" si="1"/>
        <v>13179090</v>
      </c>
      <c r="H8" s="29">
        <f t="shared" si="1"/>
        <v>0</v>
      </c>
      <c r="I8" s="29">
        <f t="shared" si="1"/>
        <v>0</v>
      </c>
      <c r="J8" s="29">
        <f t="shared" si="1"/>
        <v>0</v>
      </c>
      <c r="K8" s="29">
        <f t="shared" si="1"/>
        <v>0</v>
      </c>
      <c r="L8" s="29">
        <f>IFERROR(G8/E8,0)*100</f>
        <v>0</v>
      </c>
      <c r="M8" s="30">
        <f>IFERROR(G8/F8,0)*100</f>
        <v>100</v>
      </c>
      <c r="O8" s="9" t="str">
        <f t="shared" ref="O8:O83" si="2">IF(F8=G8+H8+I8,"","err")</f>
        <v/>
      </c>
      <c r="P8" s="9" t="str">
        <f t="shared" ref="P8:P83" si="3">IF(I8=J8+K8,"","err")</f>
        <v/>
      </c>
    </row>
    <row r="9" spans="2:16" s="9" customFormat="1" ht="20.100000000000001" customHeight="1" x14ac:dyDescent="0.15">
      <c r="B9" s="31" t="s">
        <v>20</v>
      </c>
      <c r="C9" s="32"/>
      <c r="D9" s="32"/>
      <c r="E9" s="33">
        <v>0</v>
      </c>
      <c r="F9" s="33">
        <v>13179090</v>
      </c>
      <c r="G9" s="33">
        <v>13179090</v>
      </c>
      <c r="H9" s="33">
        <v>0</v>
      </c>
      <c r="I9" s="33">
        <v>0</v>
      </c>
      <c r="J9" s="33">
        <v>0</v>
      </c>
      <c r="K9" s="33">
        <v>0</v>
      </c>
      <c r="L9" s="33">
        <v>0</v>
      </c>
      <c r="M9" s="34">
        <v>100</v>
      </c>
      <c r="O9" s="9" t="str">
        <f t="shared" si="2"/>
        <v/>
      </c>
      <c r="P9" s="9" t="str">
        <f t="shared" si="3"/>
        <v/>
      </c>
    </row>
    <row r="10" spans="2:16" s="9" customFormat="1" ht="20.100000000000001" customHeight="1" x14ac:dyDescent="0.15">
      <c r="B10" s="60"/>
      <c r="C10" s="35" t="s">
        <v>21</v>
      </c>
      <c r="D10" s="35"/>
      <c r="E10" s="36">
        <v>0</v>
      </c>
      <c r="F10" s="36">
        <v>0</v>
      </c>
      <c r="G10" s="36">
        <v>0</v>
      </c>
      <c r="H10" s="36">
        <v>0</v>
      </c>
      <c r="I10" s="37">
        <v>0</v>
      </c>
      <c r="J10" s="37">
        <v>0</v>
      </c>
      <c r="K10" s="37">
        <v>0</v>
      </c>
      <c r="L10" s="37">
        <v>0</v>
      </c>
      <c r="M10" s="38">
        <v>0</v>
      </c>
      <c r="O10" s="9" t="str">
        <f t="shared" si="2"/>
        <v/>
      </c>
      <c r="P10" s="9" t="str">
        <f t="shared" si="3"/>
        <v/>
      </c>
    </row>
    <row r="11" spans="2:16" s="9" customFormat="1" ht="20.100000000000001" customHeight="1" x14ac:dyDescent="0.15">
      <c r="B11" s="62"/>
      <c r="C11" s="35" t="s">
        <v>22</v>
      </c>
      <c r="D11" s="35"/>
      <c r="E11" s="36">
        <v>0</v>
      </c>
      <c r="F11" s="36">
        <v>13179090</v>
      </c>
      <c r="G11" s="36">
        <v>13179090</v>
      </c>
      <c r="H11" s="36">
        <v>0</v>
      </c>
      <c r="I11" s="37">
        <v>0</v>
      </c>
      <c r="J11" s="37">
        <v>0</v>
      </c>
      <c r="K11" s="37">
        <v>0</v>
      </c>
      <c r="L11" s="37">
        <v>0</v>
      </c>
      <c r="M11" s="38">
        <v>100</v>
      </c>
      <c r="O11" s="9" t="str">
        <f t="shared" si="2"/>
        <v/>
      </c>
      <c r="P11" s="9" t="str">
        <f t="shared" si="3"/>
        <v/>
      </c>
    </row>
    <row r="12" spans="2:16" s="9" customFormat="1" ht="20.100000000000001" customHeight="1" x14ac:dyDescent="0.15">
      <c r="B12" s="31" t="s">
        <v>23</v>
      </c>
      <c r="C12" s="32"/>
      <c r="D12" s="32"/>
      <c r="E12" s="33">
        <v>0</v>
      </c>
      <c r="F12" s="33">
        <v>0</v>
      </c>
      <c r="G12" s="33">
        <v>0</v>
      </c>
      <c r="H12" s="33">
        <v>0</v>
      </c>
      <c r="I12" s="33">
        <v>0</v>
      </c>
      <c r="J12" s="33">
        <v>0</v>
      </c>
      <c r="K12" s="33">
        <v>0</v>
      </c>
      <c r="L12" s="33">
        <v>0</v>
      </c>
      <c r="M12" s="34">
        <v>0</v>
      </c>
      <c r="O12" s="9" t="str">
        <f t="shared" si="2"/>
        <v/>
      </c>
      <c r="P12" s="9" t="str">
        <f t="shared" si="3"/>
        <v/>
      </c>
    </row>
    <row r="13" spans="2:16" s="9" customFormat="1" ht="20.100000000000001" customHeight="1" x14ac:dyDescent="0.15">
      <c r="B13" s="60" t="s">
        <v>0</v>
      </c>
      <c r="C13" s="35" t="s">
        <v>24</v>
      </c>
      <c r="D13" s="35"/>
      <c r="E13" s="36">
        <v>0</v>
      </c>
      <c r="F13" s="36">
        <v>0</v>
      </c>
      <c r="G13" s="36">
        <v>0</v>
      </c>
      <c r="H13" s="36">
        <v>0</v>
      </c>
      <c r="I13" s="37">
        <v>0</v>
      </c>
      <c r="J13" s="37">
        <v>0</v>
      </c>
      <c r="K13" s="37">
        <v>0</v>
      </c>
      <c r="L13" s="37">
        <v>0</v>
      </c>
      <c r="M13" s="38">
        <v>0</v>
      </c>
      <c r="O13" s="9" t="str">
        <f t="shared" si="2"/>
        <v/>
      </c>
      <c r="P13" s="9" t="str">
        <f t="shared" si="3"/>
        <v/>
      </c>
    </row>
    <row r="14" spans="2:16" s="9" customFormat="1" ht="20.100000000000001" customHeight="1" x14ac:dyDescent="0.15">
      <c r="B14" s="61"/>
      <c r="C14" s="35" t="s">
        <v>25</v>
      </c>
      <c r="D14" s="35"/>
      <c r="E14" s="36">
        <v>0</v>
      </c>
      <c r="F14" s="36">
        <v>0</v>
      </c>
      <c r="G14" s="36">
        <v>0</v>
      </c>
      <c r="H14" s="36">
        <v>0</v>
      </c>
      <c r="I14" s="37">
        <v>0</v>
      </c>
      <c r="J14" s="37">
        <v>0</v>
      </c>
      <c r="K14" s="37">
        <v>0</v>
      </c>
      <c r="L14" s="37">
        <v>0</v>
      </c>
      <c r="M14" s="38">
        <v>0</v>
      </c>
      <c r="O14" s="9" t="str">
        <f t="shared" si="2"/>
        <v/>
      </c>
      <c r="P14" s="9" t="str">
        <f t="shared" si="3"/>
        <v/>
      </c>
    </row>
    <row r="15" spans="2:16" s="9" customFormat="1" ht="20.100000000000001" customHeight="1" x14ac:dyDescent="0.15">
      <c r="B15" s="61"/>
      <c r="C15" s="35" t="s">
        <v>26</v>
      </c>
      <c r="D15" s="35"/>
      <c r="E15" s="36">
        <v>0</v>
      </c>
      <c r="F15" s="36">
        <v>0</v>
      </c>
      <c r="G15" s="36">
        <v>0</v>
      </c>
      <c r="H15" s="36">
        <v>0</v>
      </c>
      <c r="I15" s="37">
        <v>0</v>
      </c>
      <c r="J15" s="37">
        <v>0</v>
      </c>
      <c r="K15" s="37">
        <v>0</v>
      </c>
      <c r="L15" s="37">
        <v>0</v>
      </c>
      <c r="M15" s="38">
        <v>0</v>
      </c>
      <c r="O15" s="9" t="str">
        <f t="shared" si="2"/>
        <v/>
      </c>
      <c r="P15" s="9" t="str">
        <f t="shared" si="3"/>
        <v/>
      </c>
    </row>
    <row r="16" spans="2:16" s="9" customFormat="1" ht="20.100000000000001" customHeight="1" x14ac:dyDescent="0.15">
      <c r="B16" s="61"/>
      <c r="C16" s="35" t="s">
        <v>27</v>
      </c>
      <c r="D16" s="35"/>
      <c r="E16" s="36">
        <v>0</v>
      </c>
      <c r="F16" s="36">
        <v>0</v>
      </c>
      <c r="G16" s="36">
        <v>0</v>
      </c>
      <c r="H16" s="36">
        <v>0</v>
      </c>
      <c r="I16" s="37">
        <v>0</v>
      </c>
      <c r="J16" s="37">
        <v>0</v>
      </c>
      <c r="K16" s="37">
        <v>0</v>
      </c>
      <c r="L16" s="37">
        <v>0</v>
      </c>
      <c r="M16" s="38">
        <v>0</v>
      </c>
      <c r="O16" s="9" t="str">
        <f t="shared" si="2"/>
        <v/>
      </c>
      <c r="P16" s="9" t="str">
        <f t="shared" si="3"/>
        <v/>
      </c>
    </row>
    <row r="17" spans="2:16" s="9" customFormat="1" ht="20.100000000000001" customHeight="1" x14ac:dyDescent="0.15">
      <c r="B17" s="61"/>
      <c r="C17" s="35" t="s">
        <v>28</v>
      </c>
      <c r="D17" s="35"/>
      <c r="E17" s="36">
        <v>0</v>
      </c>
      <c r="F17" s="36">
        <v>0</v>
      </c>
      <c r="G17" s="36">
        <v>0</v>
      </c>
      <c r="H17" s="36">
        <v>0</v>
      </c>
      <c r="I17" s="37">
        <v>0</v>
      </c>
      <c r="J17" s="37">
        <v>0</v>
      </c>
      <c r="K17" s="37">
        <v>0</v>
      </c>
      <c r="L17" s="37">
        <v>0</v>
      </c>
      <c r="M17" s="38">
        <v>0</v>
      </c>
      <c r="O17" s="9" t="str">
        <f t="shared" si="2"/>
        <v/>
      </c>
      <c r="P17" s="9" t="str">
        <f t="shared" si="3"/>
        <v/>
      </c>
    </row>
    <row r="18" spans="2:16" s="9" customFormat="1" ht="20.100000000000001" customHeight="1" x14ac:dyDescent="0.15">
      <c r="B18" s="61"/>
      <c r="C18" s="35" t="s">
        <v>29</v>
      </c>
      <c r="D18" s="35"/>
      <c r="E18" s="36">
        <v>0</v>
      </c>
      <c r="F18" s="36">
        <v>0</v>
      </c>
      <c r="G18" s="36">
        <v>0</v>
      </c>
      <c r="H18" s="36">
        <v>0</v>
      </c>
      <c r="I18" s="37">
        <v>0</v>
      </c>
      <c r="J18" s="37">
        <v>0</v>
      </c>
      <c r="K18" s="37">
        <v>0</v>
      </c>
      <c r="L18" s="37">
        <v>0</v>
      </c>
      <c r="M18" s="38">
        <v>0</v>
      </c>
      <c r="O18" s="9" t="str">
        <f t="shared" si="2"/>
        <v/>
      </c>
      <c r="P18" s="9" t="str">
        <f t="shared" si="3"/>
        <v/>
      </c>
    </row>
    <row r="19" spans="2:16" s="9" customFormat="1" ht="20.100000000000001" customHeight="1" x14ac:dyDescent="0.15">
      <c r="B19" s="61"/>
      <c r="C19" s="35" t="s">
        <v>30</v>
      </c>
      <c r="D19" s="35"/>
      <c r="E19" s="36">
        <v>0</v>
      </c>
      <c r="F19" s="36">
        <v>0</v>
      </c>
      <c r="G19" s="36">
        <v>0</v>
      </c>
      <c r="H19" s="36">
        <v>0</v>
      </c>
      <c r="I19" s="37">
        <v>0</v>
      </c>
      <c r="J19" s="37">
        <v>0</v>
      </c>
      <c r="K19" s="37">
        <v>0</v>
      </c>
      <c r="L19" s="37">
        <v>0</v>
      </c>
      <c r="M19" s="38">
        <v>0</v>
      </c>
      <c r="O19" s="9" t="str">
        <f t="shared" si="2"/>
        <v/>
      </c>
      <c r="P19" s="9" t="str">
        <f t="shared" si="3"/>
        <v/>
      </c>
    </row>
    <row r="20" spans="2:16" s="9" customFormat="1" ht="20.100000000000001" customHeight="1" x14ac:dyDescent="0.15">
      <c r="B20" s="61"/>
      <c r="C20" s="35" t="s">
        <v>31</v>
      </c>
      <c r="D20" s="35"/>
      <c r="E20" s="36">
        <v>0</v>
      </c>
      <c r="F20" s="36">
        <v>0</v>
      </c>
      <c r="G20" s="36">
        <v>0</v>
      </c>
      <c r="H20" s="36">
        <v>0</v>
      </c>
      <c r="I20" s="37">
        <v>0</v>
      </c>
      <c r="J20" s="37">
        <v>0</v>
      </c>
      <c r="K20" s="37">
        <v>0</v>
      </c>
      <c r="L20" s="37"/>
      <c r="M20" s="38"/>
      <c r="O20" s="9" t="str">
        <f t="shared" si="2"/>
        <v/>
      </c>
      <c r="P20" s="9" t="str">
        <f t="shared" si="3"/>
        <v/>
      </c>
    </row>
    <row r="21" spans="2:16" s="9" customFormat="1" ht="20.100000000000001" customHeight="1" x14ac:dyDescent="0.15">
      <c r="B21" s="62"/>
      <c r="C21" s="35" t="s">
        <v>32</v>
      </c>
      <c r="D21" s="35"/>
      <c r="E21" s="36">
        <v>0</v>
      </c>
      <c r="F21" s="36">
        <v>0</v>
      </c>
      <c r="G21" s="36">
        <v>0</v>
      </c>
      <c r="H21" s="36">
        <v>0</v>
      </c>
      <c r="I21" s="37">
        <v>0</v>
      </c>
      <c r="J21" s="37">
        <v>0</v>
      </c>
      <c r="K21" s="37">
        <v>0</v>
      </c>
      <c r="L21" s="37">
        <v>0</v>
      </c>
      <c r="M21" s="38">
        <v>0</v>
      </c>
      <c r="O21" s="9" t="str">
        <f t="shared" si="2"/>
        <v/>
      </c>
      <c r="P21" s="9" t="str">
        <f t="shared" si="3"/>
        <v/>
      </c>
    </row>
    <row r="22" spans="2:16" s="9" customFormat="1" ht="20.100000000000001" customHeight="1" x14ac:dyDescent="0.15">
      <c r="B22" s="31" t="s">
        <v>33</v>
      </c>
      <c r="C22" s="32"/>
      <c r="D22" s="32"/>
      <c r="E22" s="33">
        <v>0</v>
      </c>
      <c r="F22" s="33">
        <v>0</v>
      </c>
      <c r="G22" s="33">
        <v>0</v>
      </c>
      <c r="H22" s="33">
        <v>0</v>
      </c>
      <c r="I22" s="33">
        <v>0</v>
      </c>
      <c r="J22" s="33">
        <v>0</v>
      </c>
      <c r="K22" s="33">
        <v>0</v>
      </c>
      <c r="L22" s="33">
        <v>0</v>
      </c>
      <c r="M22" s="34">
        <v>0</v>
      </c>
      <c r="O22" s="9" t="str">
        <f t="shared" si="2"/>
        <v/>
      </c>
      <c r="P22" s="9" t="str">
        <f t="shared" si="3"/>
        <v/>
      </c>
    </row>
    <row r="23" spans="2:16" s="9" customFormat="1" ht="20.100000000000001" customHeight="1" x14ac:dyDescent="0.15">
      <c r="B23" s="133"/>
      <c r="C23" s="35" t="s">
        <v>34</v>
      </c>
      <c r="D23" s="35"/>
      <c r="E23" s="36">
        <v>0</v>
      </c>
      <c r="F23" s="36">
        <v>0</v>
      </c>
      <c r="G23" s="36">
        <v>0</v>
      </c>
      <c r="H23" s="36">
        <v>0</v>
      </c>
      <c r="I23" s="37">
        <v>0</v>
      </c>
      <c r="J23" s="37">
        <v>0</v>
      </c>
      <c r="K23" s="37">
        <v>0</v>
      </c>
      <c r="L23" s="37">
        <v>0</v>
      </c>
      <c r="M23" s="38">
        <v>0</v>
      </c>
      <c r="O23" s="9" t="str">
        <f t="shared" si="2"/>
        <v/>
      </c>
      <c r="P23" s="9" t="str">
        <f t="shared" si="3"/>
        <v/>
      </c>
    </row>
    <row r="24" spans="2:16" s="9" customFormat="1" ht="20.100000000000001" customHeight="1" x14ac:dyDescent="0.15">
      <c r="B24" s="133"/>
      <c r="C24" s="35" t="s">
        <v>35</v>
      </c>
      <c r="D24" s="35"/>
      <c r="E24" s="36">
        <v>0</v>
      </c>
      <c r="F24" s="36">
        <v>0</v>
      </c>
      <c r="G24" s="36">
        <v>0</v>
      </c>
      <c r="H24" s="36">
        <v>0</v>
      </c>
      <c r="I24" s="37">
        <v>0</v>
      </c>
      <c r="J24" s="37">
        <v>0</v>
      </c>
      <c r="K24" s="37">
        <v>0</v>
      </c>
      <c r="L24" s="37">
        <v>0</v>
      </c>
      <c r="M24" s="38">
        <v>0</v>
      </c>
      <c r="O24" s="9" t="str">
        <f t="shared" si="2"/>
        <v/>
      </c>
      <c r="P24" s="9" t="str">
        <f t="shared" si="3"/>
        <v/>
      </c>
    </row>
    <row r="25" spans="2:16" s="9" customFormat="1" ht="20.100000000000001" customHeight="1" x14ac:dyDescent="0.15">
      <c r="B25" s="133"/>
      <c r="C25" s="35" t="s">
        <v>36</v>
      </c>
      <c r="D25" s="35"/>
      <c r="E25" s="36">
        <v>0</v>
      </c>
      <c r="F25" s="36">
        <v>0</v>
      </c>
      <c r="G25" s="36">
        <v>0</v>
      </c>
      <c r="H25" s="36">
        <v>0</v>
      </c>
      <c r="I25" s="37">
        <v>0</v>
      </c>
      <c r="J25" s="37">
        <v>0</v>
      </c>
      <c r="K25" s="37">
        <v>0</v>
      </c>
      <c r="L25" s="37">
        <v>0</v>
      </c>
      <c r="M25" s="38">
        <v>0</v>
      </c>
      <c r="O25" s="9" t="str">
        <f t="shared" si="2"/>
        <v/>
      </c>
      <c r="P25" s="9" t="str">
        <f t="shared" si="3"/>
        <v/>
      </c>
    </row>
    <row r="26" spans="2:16" s="9" customFormat="1" ht="20.100000000000001" customHeight="1" x14ac:dyDescent="0.15">
      <c r="B26" s="133"/>
      <c r="C26" s="35" t="s">
        <v>37</v>
      </c>
      <c r="D26" s="35"/>
      <c r="E26" s="36">
        <v>0</v>
      </c>
      <c r="F26" s="36">
        <v>0</v>
      </c>
      <c r="G26" s="36">
        <v>0</v>
      </c>
      <c r="H26" s="36">
        <v>0</v>
      </c>
      <c r="I26" s="37">
        <v>0</v>
      </c>
      <c r="J26" s="37">
        <v>0</v>
      </c>
      <c r="K26" s="37">
        <v>0</v>
      </c>
      <c r="L26" s="37"/>
      <c r="M26" s="38"/>
      <c r="O26" s="9" t="str">
        <f t="shared" si="2"/>
        <v/>
      </c>
      <c r="P26" s="9" t="str">
        <f t="shared" si="3"/>
        <v/>
      </c>
    </row>
    <row r="27" spans="2:16" s="9" customFormat="1" ht="20.100000000000001" customHeight="1" x14ac:dyDescent="0.15">
      <c r="B27" s="133"/>
      <c r="C27" s="35" t="s">
        <v>38</v>
      </c>
      <c r="D27" s="35"/>
      <c r="E27" s="36">
        <v>0</v>
      </c>
      <c r="F27" s="36">
        <v>0</v>
      </c>
      <c r="G27" s="36">
        <v>0</v>
      </c>
      <c r="H27" s="36">
        <v>0</v>
      </c>
      <c r="I27" s="37">
        <v>0</v>
      </c>
      <c r="J27" s="37">
        <v>0</v>
      </c>
      <c r="K27" s="37">
        <v>0</v>
      </c>
      <c r="L27" s="37">
        <v>0</v>
      </c>
      <c r="M27" s="38">
        <v>0</v>
      </c>
      <c r="O27" s="9" t="str">
        <f t="shared" si="2"/>
        <v/>
      </c>
      <c r="P27" s="9" t="str">
        <f t="shared" si="3"/>
        <v/>
      </c>
    </row>
    <row r="28" spans="2:16" s="9" customFormat="1" ht="20.100000000000001" customHeight="1" x14ac:dyDescent="0.15">
      <c r="B28" s="31" t="s">
        <v>39</v>
      </c>
      <c r="C28" s="32"/>
      <c r="D28" s="32"/>
      <c r="E28" s="33">
        <v>0</v>
      </c>
      <c r="F28" s="33">
        <v>0</v>
      </c>
      <c r="G28" s="33">
        <v>0</v>
      </c>
      <c r="H28" s="33">
        <v>0</v>
      </c>
      <c r="I28" s="33">
        <v>0</v>
      </c>
      <c r="J28" s="33">
        <v>0</v>
      </c>
      <c r="K28" s="33">
        <v>0</v>
      </c>
      <c r="L28" s="33">
        <v>0</v>
      </c>
      <c r="M28" s="34">
        <v>0</v>
      </c>
      <c r="O28" s="9" t="str">
        <f t="shared" si="2"/>
        <v/>
      </c>
      <c r="P28" s="9" t="str">
        <f t="shared" si="3"/>
        <v/>
      </c>
    </row>
    <row r="29" spans="2:16" s="9" customFormat="1" ht="20.100000000000001" customHeight="1" x14ac:dyDescent="0.15">
      <c r="B29" s="133"/>
      <c r="C29" s="35" t="s">
        <v>40</v>
      </c>
      <c r="D29" s="35"/>
      <c r="E29" s="36">
        <v>0</v>
      </c>
      <c r="F29" s="36">
        <v>0</v>
      </c>
      <c r="G29" s="36">
        <v>0</v>
      </c>
      <c r="H29" s="36">
        <v>0</v>
      </c>
      <c r="I29" s="37">
        <v>0</v>
      </c>
      <c r="J29" s="37">
        <v>0</v>
      </c>
      <c r="K29" s="37">
        <v>0</v>
      </c>
      <c r="L29" s="37">
        <v>0</v>
      </c>
      <c r="M29" s="38">
        <v>0</v>
      </c>
      <c r="O29" s="9" t="str">
        <f t="shared" si="2"/>
        <v/>
      </c>
      <c r="P29" s="9" t="str">
        <f t="shared" si="3"/>
        <v/>
      </c>
    </row>
    <row r="30" spans="2:16" s="9" customFormat="1" ht="20.100000000000001" customHeight="1" x14ac:dyDescent="0.15">
      <c r="B30" s="133"/>
      <c r="C30" s="35" t="s">
        <v>41</v>
      </c>
      <c r="D30" s="35"/>
      <c r="E30" s="36">
        <v>0</v>
      </c>
      <c r="F30" s="36">
        <v>0</v>
      </c>
      <c r="G30" s="36">
        <v>0</v>
      </c>
      <c r="H30" s="36">
        <v>0</v>
      </c>
      <c r="I30" s="37">
        <v>0</v>
      </c>
      <c r="J30" s="37">
        <v>0</v>
      </c>
      <c r="K30" s="37">
        <v>0</v>
      </c>
      <c r="L30" s="37">
        <v>0</v>
      </c>
      <c r="M30" s="38">
        <v>0</v>
      </c>
      <c r="O30" s="9" t="str">
        <f t="shared" si="2"/>
        <v/>
      </c>
      <c r="P30" s="9" t="str">
        <f t="shared" si="3"/>
        <v/>
      </c>
    </row>
    <row r="31" spans="2:16" s="9" customFormat="1" ht="20.100000000000001" customHeight="1" x14ac:dyDescent="0.15">
      <c r="B31" s="133"/>
      <c r="C31" s="35" t="s">
        <v>42</v>
      </c>
      <c r="D31" s="35"/>
      <c r="E31" s="36">
        <v>0</v>
      </c>
      <c r="F31" s="36">
        <v>0</v>
      </c>
      <c r="G31" s="36">
        <v>0</v>
      </c>
      <c r="H31" s="36">
        <v>0</v>
      </c>
      <c r="I31" s="37">
        <v>0</v>
      </c>
      <c r="J31" s="37">
        <v>0</v>
      </c>
      <c r="K31" s="37">
        <v>0</v>
      </c>
      <c r="L31" s="37">
        <v>0</v>
      </c>
      <c r="M31" s="38">
        <v>0</v>
      </c>
      <c r="O31" s="9" t="str">
        <f t="shared" si="2"/>
        <v/>
      </c>
      <c r="P31" s="9" t="str">
        <f t="shared" si="3"/>
        <v/>
      </c>
    </row>
    <row r="32" spans="2:16" s="9" customFormat="1" ht="20.100000000000001" customHeight="1" x14ac:dyDescent="0.15">
      <c r="B32" s="133"/>
      <c r="C32" s="35" t="s">
        <v>43</v>
      </c>
      <c r="D32" s="35"/>
      <c r="E32" s="36">
        <v>0</v>
      </c>
      <c r="F32" s="36">
        <v>0</v>
      </c>
      <c r="G32" s="36">
        <v>0</v>
      </c>
      <c r="H32" s="36">
        <v>0</v>
      </c>
      <c r="I32" s="37">
        <v>0</v>
      </c>
      <c r="J32" s="37">
        <v>0</v>
      </c>
      <c r="K32" s="37">
        <v>0</v>
      </c>
      <c r="L32" s="37">
        <v>0</v>
      </c>
      <c r="M32" s="38">
        <v>0</v>
      </c>
      <c r="O32" s="9" t="str">
        <f t="shared" si="2"/>
        <v/>
      </c>
      <c r="P32" s="9" t="str">
        <f t="shared" si="3"/>
        <v/>
      </c>
    </row>
    <row r="33" spans="2:16" s="9" customFormat="1" ht="20.100000000000001" customHeight="1" x14ac:dyDescent="0.15">
      <c r="B33" s="133"/>
      <c r="C33" s="35" t="s">
        <v>44</v>
      </c>
      <c r="D33" s="35"/>
      <c r="E33" s="36">
        <v>0</v>
      </c>
      <c r="F33" s="36">
        <v>0</v>
      </c>
      <c r="G33" s="36">
        <v>0</v>
      </c>
      <c r="H33" s="36">
        <v>0</v>
      </c>
      <c r="I33" s="37">
        <v>0</v>
      </c>
      <c r="J33" s="37">
        <v>0</v>
      </c>
      <c r="K33" s="37">
        <v>0</v>
      </c>
      <c r="L33" s="37">
        <v>0</v>
      </c>
      <c r="M33" s="38">
        <v>0</v>
      </c>
      <c r="O33" s="9" t="str">
        <f t="shared" si="2"/>
        <v/>
      </c>
      <c r="P33" s="9" t="str">
        <f t="shared" si="3"/>
        <v/>
      </c>
    </row>
    <row r="34" spans="2:16" s="9" customFormat="1" ht="20.100000000000001" customHeight="1" x14ac:dyDescent="0.15">
      <c r="B34" s="31" t="s">
        <v>45</v>
      </c>
      <c r="C34" s="32"/>
      <c r="D34" s="32"/>
      <c r="E34" s="33">
        <v>0</v>
      </c>
      <c r="F34" s="33">
        <v>0</v>
      </c>
      <c r="G34" s="33">
        <v>0</v>
      </c>
      <c r="H34" s="33">
        <v>0</v>
      </c>
      <c r="I34" s="33">
        <v>0</v>
      </c>
      <c r="J34" s="33">
        <v>0</v>
      </c>
      <c r="K34" s="33">
        <v>0</v>
      </c>
      <c r="L34" s="33">
        <v>0</v>
      </c>
      <c r="M34" s="34">
        <v>0</v>
      </c>
      <c r="O34" s="9" t="str">
        <f t="shared" si="2"/>
        <v/>
      </c>
      <c r="P34" s="9" t="str">
        <f t="shared" si="3"/>
        <v/>
      </c>
    </row>
    <row r="35" spans="2:16" s="9" customFormat="1" ht="20.100000000000001" customHeight="1" x14ac:dyDescent="0.15">
      <c r="B35" s="60"/>
      <c r="C35" s="35" t="s">
        <v>57</v>
      </c>
      <c r="D35" s="35"/>
      <c r="E35" s="36">
        <v>0</v>
      </c>
      <c r="F35" s="36">
        <v>0</v>
      </c>
      <c r="G35" s="36">
        <v>0</v>
      </c>
      <c r="H35" s="36">
        <v>0</v>
      </c>
      <c r="I35" s="37">
        <v>0</v>
      </c>
      <c r="J35" s="37">
        <v>0</v>
      </c>
      <c r="K35" s="37">
        <v>0</v>
      </c>
      <c r="L35" s="37">
        <v>0</v>
      </c>
      <c r="M35" s="38">
        <v>0</v>
      </c>
      <c r="O35" s="9" t="str">
        <f t="shared" si="2"/>
        <v/>
      </c>
      <c r="P35" s="9" t="str">
        <f t="shared" si="3"/>
        <v/>
      </c>
    </row>
    <row r="36" spans="2:16" s="9" customFormat="1" ht="20.100000000000001" customHeight="1" x14ac:dyDescent="0.15">
      <c r="B36" s="31" t="s">
        <v>46</v>
      </c>
      <c r="C36" s="32"/>
      <c r="D36" s="32"/>
      <c r="E36" s="33">
        <v>0</v>
      </c>
      <c r="F36" s="33">
        <v>0</v>
      </c>
      <c r="G36" s="33">
        <v>0</v>
      </c>
      <c r="H36" s="33">
        <v>0</v>
      </c>
      <c r="I36" s="33">
        <v>0</v>
      </c>
      <c r="J36" s="33">
        <v>0</v>
      </c>
      <c r="K36" s="33">
        <v>0</v>
      </c>
      <c r="L36" s="39">
        <v>0</v>
      </c>
      <c r="M36" s="40">
        <v>0</v>
      </c>
      <c r="O36" s="9" t="str">
        <f t="shared" si="2"/>
        <v/>
      </c>
      <c r="P36" s="9" t="str">
        <f t="shared" si="3"/>
        <v/>
      </c>
    </row>
    <row r="37" spans="2:16" s="9" customFormat="1" ht="20.100000000000001" customHeight="1" x14ac:dyDescent="0.15">
      <c r="B37" s="133"/>
      <c r="C37" s="35" t="s">
        <v>47</v>
      </c>
      <c r="D37" s="35"/>
      <c r="E37" s="36">
        <v>0</v>
      </c>
      <c r="F37" s="36">
        <v>0</v>
      </c>
      <c r="G37" s="36">
        <v>0</v>
      </c>
      <c r="H37" s="36">
        <v>0</v>
      </c>
      <c r="I37" s="37">
        <v>0</v>
      </c>
      <c r="J37" s="37">
        <v>0</v>
      </c>
      <c r="K37" s="37">
        <v>0</v>
      </c>
      <c r="L37" s="41">
        <v>0</v>
      </c>
      <c r="M37" s="42">
        <v>0</v>
      </c>
      <c r="O37" s="9" t="str">
        <f t="shared" si="2"/>
        <v/>
      </c>
      <c r="P37" s="9" t="str">
        <f t="shared" si="3"/>
        <v/>
      </c>
    </row>
    <row r="38" spans="2:16" s="9" customFormat="1" ht="20.100000000000001" customHeight="1" x14ac:dyDescent="0.15">
      <c r="B38" s="133"/>
      <c r="C38" s="35" t="s">
        <v>48</v>
      </c>
      <c r="D38" s="35"/>
      <c r="E38" s="36">
        <v>0</v>
      </c>
      <c r="F38" s="36">
        <v>0</v>
      </c>
      <c r="G38" s="36">
        <v>0</v>
      </c>
      <c r="H38" s="36">
        <v>0</v>
      </c>
      <c r="I38" s="37">
        <v>0</v>
      </c>
      <c r="J38" s="37">
        <v>0</v>
      </c>
      <c r="K38" s="37">
        <v>0</v>
      </c>
      <c r="L38" s="41">
        <v>0</v>
      </c>
      <c r="M38" s="42">
        <v>0</v>
      </c>
      <c r="O38" s="9" t="str">
        <f t="shared" si="2"/>
        <v/>
      </c>
      <c r="P38" s="9" t="str">
        <f t="shared" si="3"/>
        <v/>
      </c>
    </row>
    <row r="39" spans="2:16" s="10" customFormat="1" ht="20.100000000000001" customHeight="1" x14ac:dyDescent="0.15">
      <c r="B39" s="133"/>
      <c r="C39" s="35" t="s">
        <v>49</v>
      </c>
      <c r="D39" s="35"/>
      <c r="E39" s="36">
        <v>0</v>
      </c>
      <c r="F39" s="36">
        <v>0</v>
      </c>
      <c r="G39" s="36">
        <v>0</v>
      </c>
      <c r="H39" s="36">
        <v>0</v>
      </c>
      <c r="I39" s="37">
        <v>0</v>
      </c>
      <c r="J39" s="37">
        <v>0</v>
      </c>
      <c r="K39" s="37">
        <v>0</v>
      </c>
      <c r="L39" s="41">
        <v>0</v>
      </c>
      <c r="M39" s="42">
        <v>0</v>
      </c>
      <c r="O39" s="9" t="str">
        <f t="shared" si="2"/>
        <v/>
      </c>
      <c r="P39" s="9" t="str">
        <f t="shared" si="3"/>
        <v/>
      </c>
    </row>
    <row r="40" spans="2:16" s="10" customFormat="1" ht="20.100000000000001" customHeight="1" x14ac:dyDescent="0.15">
      <c r="B40" s="131" t="s">
        <v>50</v>
      </c>
      <c r="C40" s="132"/>
      <c r="D40" s="132"/>
      <c r="E40" s="43">
        <v>0</v>
      </c>
      <c r="F40" s="43">
        <v>1970628634</v>
      </c>
      <c r="G40" s="43">
        <v>295617520</v>
      </c>
      <c r="H40" s="43">
        <v>0</v>
      </c>
      <c r="I40" s="43">
        <v>1675011114</v>
      </c>
      <c r="J40" s="43">
        <v>1675011114</v>
      </c>
      <c r="K40" s="43">
        <v>0</v>
      </c>
      <c r="L40" s="44">
        <v>0</v>
      </c>
      <c r="M40" s="45">
        <v>15.001178552853606</v>
      </c>
      <c r="O40" s="9" t="str">
        <f t="shared" si="2"/>
        <v/>
      </c>
      <c r="P40" s="9" t="str">
        <f t="shared" si="3"/>
        <v/>
      </c>
    </row>
    <row r="41" spans="2:16" s="5" customFormat="1" ht="20.100000000000001" customHeight="1" x14ac:dyDescent="0.15">
      <c r="B41" s="31" t="s">
        <v>51</v>
      </c>
      <c r="C41" s="32"/>
      <c r="D41" s="32"/>
      <c r="E41" s="33">
        <v>0</v>
      </c>
      <c r="F41" s="33">
        <v>0</v>
      </c>
      <c r="G41" s="33">
        <v>0</v>
      </c>
      <c r="H41" s="33">
        <v>0</v>
      </c>
      <c r="I41" s="33">
        <v>0</v>
      </c>
      <c r="J41" s="33">
        <v>0</v>
      </c>
      <c r="K41" s="33">
        <v>0</v>
      </c>
      <c r="L41" s="39">
        <v>0</v>
      </c>
      <c r="M41" s="40">
        <v>0</v>
      </c>
      <c r="O41" s="9" t="str">
        <f t="shared" si="2"/>
        <v/>
      </c>
      <c r="P41" s="9" t="str">
        <f t="shared" si="3"/>
        <v/>
      </c>
    </row>
    <row r="42" spans="2:16" s="5" customFormat="1" ht="20.100000000000001" customHeight="1" x14ac:dyDescent="0.15">
      <c r="B42" s="60"/>
      <c r="C42" s="35" t="s">
        <v>52</v>
      </c>
      <c r="D42" s="35"/>
      <c r="E42" s="47">
        <v>0</v>
      </c>
      <c r="F42" s="47">
        <v>0</v>
      </c>
      <c r="G42" s="47">
        <v>0</v>
      </c>
      <c r="H42" s="47">
        <v>0</v>
      </c>
      <c r="I42" s="37">
        <v>0</v>
      </c>
      <c r="J42" s="37">
        <v>0</v>
      </c>
      <c r="K42" s="37">
        <v>0</v>
      </c>
      <c r="L42" s="41">
        <v>0</v>
      </c>
      <c r="M42" s="42">
        <v>0</v>
      </c>
      <c r="O42" s="9" t="str">
        <f t="shared" si="2"/>
        <v/>
      </c>
      <c r="P42" s="9" t="str">
        <f t="shared" si="3"/>
        <v/>
      </c>
    </row>
    <row r="43" spans="2:16" s="5" customFormat="1" ht="20.100000000000001" customHeight="1" x14ac:dyDescent="0.15">
      <c r="B43" s="61"/>
      <c r="C43" s="35" t="s">
        <v>53</v>
      </c>
      <c r="D43" s="35"/>
      <c r="E43" s="47">
        <v>0</v>
      </c>
      <c r="F43" s="47">
        <v>0</v>
      </c>
      <c r="G43" s="47">
        <v>0</v>
      </c>
      <c r="H43" s="47">
        <v>0</v>
      </c>
      <c r="I43" s="37">
        <v>0</v>
      </c>
      <c r="J43" s="37">
        <v>0</v>
      </c>
      <c r="K43" s="37">
        <v>0</v>
      </c>
      <c r="L43" s="41">
        <v>0</v>
      </c>
      <c r="M43" s="42">
        <v>0</v>
      </c>
      <c r="O43" s="9" t="str">
        <f t="shared" si="2"/>
        <v/>
      </c>
      <c r="P43" s="9" t="str">
        <f t="shared" si="3"/>
        <v/>
      </c>
    </row>
    <row r="44" spans="2:16" s="5" customFormat="1" ht="20.100000000000001" customHeight="1" x14ac:dyDescent="0.15">
      <c r="B44" s="61"/>
      <c r="C44" s="35" t="s">
        <v>54</v>
      </c>
      <c r="D44" s="35"/>
      <c r="E44" s="47">
        <v>0</v>
      </c>
      <c r="F44" s="47">
        <v>0</v>
      </c>
      <c r="G44" s="47">
        <v>0</v>
      </c>
      <c r="H44" s="47">
        <v>0</v>
      </c>
      <c r="I44" s="37">
        <v>0</v>
      </c>
      <c r="J44" s="37">
        <v>0</v>
      </c>
      <c r="K44" s="37">
        <v>0</v>
      </c>
      <c r="L44" s="41"/>
      <c r="M44" s="42"/>
      <c r="O44" s="9" t="str">
        <f t="shared" si="2"/>
        <v/>
      </c>
      <c r="P44" s="9" t="str">
        <f t="shared" si="3"/>
        <v/>
      </c>
    </row>
    <row r="45" spans="2:16" s="5" customFormat="1" ht="20.100000000000001" customHeight="1" x14ac:dyDescent="0.15">
      <c r="B45" s="62"/>
      <c r="C45" s="35" t="s">
        <v>55</v>
      </c>
      <c r="D45" s="35"/>
      <c r="E45" s="47">
        <v>0</v>
      </c>
      <c r="F45" s="47">
        <v>0</v>
      </c>
      <c r="G45" s="47">
        <v>0</v>
      </c>
      <c r="H45" s="47">
        <v>0</v>
      </c>
      <c r="I45" s="37">
        <v>0</v>
      </c>
      <c r="J45" s="37">
        <v>0</v>
      </c>
      <c r="K45" s="37">
        <v>0</v>
      </c>
      <c r="L45" s="41">
        <v>0</v>
      </c>
      <c r="M45" s="42">
        <v>0</v>
      </c>
      <c r="O45" s="9" t="str">
        <f t="shared" si="2"/>
        <v/>
      </c>
      <c r="P45" s="9" t="str">
        <f t="shared" si="3"/>
        <v/>
      </c>
    </row>
    <row r="46" spans="2:16" s="5" customFormat="1" ht="20.100000000000001" customHeight="1" x14ac:dyDescent="0.15">
      <c r="B46" s="31" t="s">
        <v>56</v>
      </c>
      <c r="C46" s="32"/>
      <c r="D46" s="32"/>
      <c r="E46" s="33">
        <v>0</v>
      </c>
      <c r="F46" s="33">
        <v>0</v>
      </c>
      <c r="G46" s="33">
        <v>0</v>
      </c>
      <c r="H46" s="33">
        <v>0</v>
      </c>
      <c r="I46" s="33">
        <v>0</v>
      </c>
      <c r="J46" s="33">
        <v>0</v>
      </c>
      <c r="K46" s="33">
        <v>0</v>
      </c>
      <c r="L46" s="39">
        <v>0</v>
      </c>
      <c r="M46" s="40">
        <v>0</v>
      </c>
      <c r="O46" s="9" t="str">
        <f t="shared" si="2"/>
        <v/>
      </c>
      <c r="P46" s="9" t="str">
        <f t="shared" si="3"/>
        <v/>
      </c>
    </row>
    <row r="47" spans="2:16" s="5" customFormat="1" ht="20.100000000000001" customHeight="1" x14ac:dyDescent="0.15">
      <c r="B47" s="60"/>
      <c r="C47" s="35" t="s">
        <v>58</v>
      </c>
      <c r="D47" s="35"/>
      <c r="E47" s="47">
        <v>0</v>
      </c>
      <c r="F47" s="47">
        <v>0</v>
      </c>
      <c r="G47" s="47">
        <v>0</v>
      </c>
      <c r="H47" s="47">
        <v>0</v>
      </c>
      <c r="I47" s="37">
        <v>0</v>
      </c>
      <c r="J47" s="37">
        <v>0</v>
      </c>
      <c r="K47" s="37">
        <v>0</v>
      </c>
      <c r="L47" s="41">
        <v>0</v>
      </c>
      <c r="M47" s="42">
        <v>0</v>
      </c>
      <c r="O47" s="9" t="str">
        <f t="shared" si="2"/>
        <v/>
      </c>
      <c r="P47" s="9" t="str">
        <f t="shared" si="3"/>
        <v/>
      </c>
    </row>
    <row r="48" spans="2:16" s="5" customFormat="1" ht="20.100000000000001" customHeight="1" x14ac:dyDescent="0.15">
      <c r="B48" s="31" t="s">
        <v>59</v>
      </c>
      <c r="C48" s="32"/>
      <c r="D48" s="32"/>
      <c r="E48" s="33">
        <v>0</v>
      </c>
      <c r="F48" s="33">
        <v>0</v>
      </c>
      <c r="G48" s="33">
        <v>0</v>
      </c>
      <c r="H48" s="33">
        <v>0</v>
      </c>
      <c r="I48" s="33">
        <v>0</v>
      </c>
      <c r="J48" s="33">
        <v>0</v>
      </c>
      <c r="K48" s="33">
        <v>0</v>
      </c>
      <c r="L48" s="39">
        <v>0</v>
      </c>
      <c r="M48" s="40">
        <v>0</v>
      </c>
      <c r="O48" s="9" t="str">
        <f t="shared" si="2"/>
        <v/>
      </c>
      <c r="P48" s="9" t="str">
        <f t="shared" si="3"/>
        <v/>
      </c>
    </row>
    <row r="49" spans="2:16" s="5" customFormat="1" ht="20.100000000000001" customHeight="1" x14ac:dyDescent="0.15">
      <c r="B49" s="60"/>
      <c r="C49" s="35" t="s">
        <v>60</v>
      </c>
      <c r="D49" s="35"/>
      <c r="E49" s="47">
        <v>0</v>
      </c>
      <c r="F49" s="47">
        <v>0</v>
      </c>
      <c r="G49" s="47">
        <v>0</v>
      </c>
      <c r="H49" s="47">
        <v>0</v>
      </c>
      <c r="I49" s="37">
        <v>0</v>
      </c>
      <c r="J49" s="37">
        <v>0</v>
      </c>
      <c r="K49" s="37">
        <v>0</v>
      </c>
      <c r="L49" s="41">
        <v>0</v>
      </c>
      <c r="M49" s="42">
        <v>0</v>
      </c>
      <c r="O49" s="9" t="str">
        <f t="shared" si="2"/>
        <v/>
      </c>
      <c r="P49" s="9" t="str">
        <f t="shared" si="3"/>
        <v/>
      </c>
    </row>
    <row r="50" spans="2:16" s="5" customFormat="1" ht="20.100000000000001" customHeight="1" x14ac:dyDescent="0.15">
      <c r="B50" s="61"/>
      <c r="C50" s="35" t="s">
        <v>61</v>
      </c>
      <c r="D50" s="35"/>
      <c r="E50" s="47">
        <v>0</v>
      </c>
      <c r="F50" s="47">
        <v>0</v>
      </c>
      <c r="G50" s="47">
        <v>0</v>
      </c>
      <c r="H50" s="47">
        <v>0</v>
      </c>
      <c r="I50" s="37">
        <v>0</v>
      </c>
      <c r="J50" s="37">
        <v>0</v>
      </c>
      <c r="K50" s="37">
        <v>0</v>
      </c>
      <c r="L50" s="41">
        <v>0</v>
      </c>
      <c r="M50" s="42">
        <v>0</v>
      </c>
      <c r="O50" s="9" t="str">
        <f t="shared" si="2"/>
        <v/>
      </c>
      <c r="P50" s="9" t="str">
        <f t="shared" si="3"/>
        <v/>
      </c>
    </row>
    <row r="51" spans="2:16" s="5" customFormat="1" ht="20.100000000000001" customHeight="1" x14ac:dyDescent="0.15">
      <c r="B51" s="62"/>
      <c r="C51" s="35" t="s">
        <v>62</v>
      </c>
      <c r="D51" s="35"/>
      <c r="E51" s="47">
        <v>0</v>
      </c>
      <c r="F51" s="47">
        <v>0</v>
      </c>
      <c r="G51" s="47">
        <v>0</v>
      </c>
      <c r="H51" s="47">
        <v>0</v>
      </c>
      <c r="I51" s="37">
        <v>0</v>
      </c>
      <c r="J51" s="37">
        <v>0</v>
      </c>
      <c r="K51" s="37">
        <v>0</v>
      </c>
      <c r="L51" s="41">
        <v>0</v>
      </c>
      <c r="M51" s="42">
        <v>0</v>
      </c>
      <c r="O51" s="9" t="str">
        <f t="shared" si="2"/>
        <v/>
      </c>
      <c r="P51" s="9" t="str">
        <f t="shared" si="3"/>
        <v/>
      </c>
    </row>
    <row r="52" spans="2:16" s="5" customFormat="1" ht="20.100000000000001" customHeight="1" x14ac:dyDescent="0.15">
      <c r="B52" s="48" t="s">
        <v>63</v>
      </c>
      <c r="C52" s="49"/>
      <c r="D52" s="49"/>
      <c r="E52" s="33">
        <v>0</v>
      </c>
      <c r="F52" s="33">
        <v>0</v>
      </c>
      <c r="G52" s="33">
        <v>0</v>
      </c>
      <c r="H52" s="33">
        <v>0</v>
      </c>
      <c r="I52" s="33">
        <v>0</v>
      </c>
      <c r="J52" s="33">
        <v>0</v>
      </c>
      <c r="K52" s="33">
        <v>0</v>
      </c>
      <c r="L52" s="39">
        <v>0</v>
      </c>
      <c r="M52" s="40">
        <v>0</v>
      </c>
      <c r="O52" s="9" t="str">
        <f t="shared" si="2"/>
        <v/>
      </c>
      <c r="P52" s="9" t="str">
        <f t="shared" si="3"/>
        <v/>
      </c>
    </row>
    <row r="53" spans="2:16" s="5" customFormat="1" ht="20.100000000000001" customHeight="1" x14ac:dyDescent="0.15">
      <c r="B53" s="60"/>
      <c r="C53" s="35" t="s">
        <v>64</v>
      </c>
      <c r="D53" s="35"/>
      <c r="E53" s="47">
        <v>0</v>
      </c>
      <c r="F53" s="47">
        <v>0</v>
      </c>
      <c r="G53" s="47">
        <v>0</v>
      </c>
      <c r="H53" s="47">
        <v>0</v>
      </c>
      <c r="I53" s="37">
        <v>0</v>
      </c>
      <c r="J53" s="37">
        <v>0</v>
      </c>
      <c r="K53" s="37">
        <v>0</v>
      </c>
      <c r="L53" s="41">
        <v>0</v>
      </c>
      <c r="M53" s="42">
        <v>0</v>
      </c>
      <c r="O53" s="9" t="str">
        <f t="shared" si="2"/>
        <v/>
      </c>
      <c r="P53" s="9" t="str">
        <f t="shared" si="3"/>
        <v/>
      </c>
    </row>
    <row r="54" spans="2:16" s="5" customFormat="1" ht="20.100000000000001" customHeight="1" x14ac:dyDescent="0.15">
      <c r="B54" s="61"/>
      <c r="C54" s="35" t="s">
        <v>65</v>
      </c>
      <c r="D54" s="35"/>
      <c r="E54" s="47">
        <v>0</v>
      </c>
      <c r="F54" s="47">
        <v>0</v>
      </c>
      <c r="G54" s="47">
        <v>0</v>
      </c>
      <c r="H54" s="47">
        <v>0</v>
      </c>
      <c r="I54" s="37">
        <v>0</v>
      </c>
      <c r="J54" s="37">
        <v>0</v>
      </c>
      <c r="K54" s="37">
        <v>0</v>
      </c>
      <c r="L54" s="41">
        <v>0</v>
      </c>
      <c r="M54" s="42">
        <v>0</v>
      </c>
      <c r="O54" s="9" t="str">
        <f t="shared" si="2"/>
        <v/>
      </c>
      <c r="P54" s="9" t="str">
        <f t="shared" si="3"/>
        <v/>
      </c>
    </row>
    <row r="55" spans="2:16" s="5" customFormat="1" ht="20.100000000000001" customHeight="1" x14ac:dyDescent="0.15">
      <c r="B55" s="61"/>
      <c r="C55" s="35" t="s">
        <v>66</v>
      </c>
      <c r="D55" s="35"/>
      <c r="E55" s="47">
        <v>0</v>
      </c>
      <c r="F55" s="47">
        <v>0</v>
      </c>
      <c r="G55" s="47">
        <v>0</v>
      </c>
      <c r="H55" s="47">
        <v>0</v>
      </c>
      <c r="I55" s="37">
        <v>0</v>
      </c>
      <c r="J55" s="37">
        <v>0</v>
      </c>
      <c r="K55" s="37">
        <v>0</v>
      </c>
      <c r="L55" s="41">
        <v>0</v>
      </c>
      <c r="M55" s="42">
        <v>0</v>
      </c>
      <c r="O55" s="9" t="str">
        <f t="shared" si="2"/>
        <v/>
      </c>
      <c r="P55" s="9" t="str">
        <f t="shared" si="3"/>
        <v/>
      </c>
    </row>
    <row r="56" spans="2:16" s="5" customFormat="1" ht="20.100000000000001" customHeight="1" x14ac:dyDescent="0.15">
      <c r="B56" s="61"/>
      <c r="C56" s="35" t="s">
        <v>67</v>
      </c>
      <c r="D56" s="35"/>
      <c r="E56" s="47">
        <v>0</v>
      </c>
      <c r="F56" s="47">
        <v>0</v>
      </c>
      <c r="G56" s="47">
        <v>0</v>
      </c>
      <c r="H56" s="47">
        <v>0</v>
      </c>
      <c r="I56" s="37">
        <v>0</v>
      </c>
      <c r="J56" s="37">
        <v>0</v>
      </c>
      <c r="K56" s="37">
        <v>0</v>
      </c>
      <c r="L56" s="41">
        <v>0</v>
      </c>
      <c r="M56" s="42">
        <v>0</v>
      </c>
      <c r="O56" s="9" t="str">
        <f t="shared" si="2"/>
        <v/>
      </c>
      <c r="P56" s="9" t="str">
        <f t="shared" si="3"/>
        <v/>
      </c>
    </row>
    <row r="57" spans="2:16" s="5" customFormat="1" ht="20.100000000000001" customHeight="1" x14ac:dyDescent="0.15">
      <c r="B57" s="61"/>
      <c r="C57" s="35" t="s">
        <v>68</v>
      </c>
      <c r="D57" s="35"/>
      <c r="E57" s="47">
        <v>0</v>
      </c>
      <c r="F57" s="47">
        <v>0</v>
      </c>
      <c r="G57" s="47">
        <v>0</v>
      </c>
      <c r="H57" s="47">
        <v>0</v>
      </c>
      <c r="I57" s="37">
        <v>0</v>
      </c>
      <c r="J57" s="37">
        <v>0</v>
      </c>
      <c r="K57" s="37">
        <v>0</v>
      </c>
      <c r="L57" s="41">
        <v>0</v>
      </c>
      <c r="M57" s="42">
        <v>0</v>
      </c>
      <c r="O57" s="9" t="str">
        <f t="shared" si="2"/>
        <v/>
      </c>
      <c r="P57" s="9" t="str">
        <f t="shared" si="3"/>
        <v/>
      </c>
    </row>
    <row r="58" spans="2:16" s="5" customFormat="1" ht="20.100000000000001" customHeight="1" x14ac:dyDescent="0.15">
      <c r="B58" s="61"/>
      <c r="C58" s="35" t="s">
        <v>69</v>
      </c>
      <c r="D58" s="35"/>
      <c r="E58" s="47">
        <v>0</v>
      </c>
      <c r="F58" s="47">
        <v>0</v>
      </c>
      <c r="G58" s="47">
        <v>0</v>
      </c>
      <c r="H58" s="47">
        <v>0</v>
      </c>
      <c r="I58" s="37">
        <v>0</v>
      </c>
      <c r="J58" s="37">
        <v>0</v>
      </c>
      <c r="K58" s="37">
        <v>0</v>
      </c>
      <c r="L58" s="41"/>
      <c r="M58" s="42"/>
      <c r="O58" s="9" t="str">
        <f t="shared" si="2"/>
        <v/>
      </c>
      <c r="P58" s="9" t="str">
        <f t="shared" si="3"/>
        <v/>
      </c>
    </row>
    <row r="59" spans="2:16" s="5" customFormat="1" ht="20.100000000000001" customHeight="1" x14ac:dyDescent="0.15">
      <c r="B59" s="62"/>
      <c r="C59" s="35" t="s">
        <v>70</v>
      </c>
      <c r="D59" s="35"/>
      <c r="E59" s="47">
        <v>0</v>
      </c>
      <c r="F59" s="47">
        <v>0</v>
      </c>
      <c r="G59" s="47">
        <v>0</v>
      </c>
      <c r="H59" s="47">
        <v>0</v>
      </c>
      <c r="I59" s="37">
        <v>0</v>
      </c>
      <c r="J59" s="37">
        <v>0</v>
      </c>
      <c r="K59" s="37">
        <v>0</v>
      </c>
      <c r="L59" s="41">
        <v>0</v>
      </c>
      <c r="M59" s="42">
        <v>0</v>
      </c>
      <c r="O59" s="9" t="str">
        <f t="shared" si="2"/>
        <v/>
      </c>
      <c r="P59" s="9" t="str">
        <f t="shared" si="3"/>
        <v/>
      </c>
    </row>
    <row r="60" spans="2:16" s="5" customFormat="1" ht="20.100000000000001" customHeight="1" x14ac:dyDescent="0.15">
      <c r="B60" s="31" t="s">
        <v>71</v>
      </c>
      <c r="C60" s="32"/>
      <c r="D60" s="32"/>
      <c r="E60" s="50">
        <v>0</v>
      </c>
      <c r="F60" s="50">
        <v>1970628634</v>
      </c>
      <c r="G60" s="50">
        <v>295617520</v>
      </c>
      <c r="H60" s="50">
        <v>0</v>
      </c>
      <c r="I60" s="50">
        <v>1675011114</v>
      </c>
      <c r="J60" s="50">
        <v>1675011114</v>
      </c>
      <c r="K60" s="50">
        <v>0</v>
      </c>
      <c r="L60" s="39">
        <v>0</v>
      </c>
      <c r="M60" s="40">
        <v>15.001178552853606</v>
      </c>
      <c r="O60" s="9" t="str">
        <f t="shared" si="2"/>
        <v/>
      </c>
      <c r="P60" s="9" t="str">
        <f t="shared" si="3"/>
        <v/>
      </c>
    </row>
    <row r="61" spans="2:16" s="5" customFormat="1" ht="20.100000000000001" customHeight="1" x14ac:dyDescent="0.15">
      <c r="B61" s="60"/>
      <c r="C61" s="73" t="s">
        <v>90</v>
      </c>
      <c r="D61" s="35"/>
      <c r="E61" s="47">
        <v>0</v>
      </c>
      <c r="F61" s="47">
        <v>0</v>
      </c>
      <c r="G61" s="47">
        <v>0</v>
      </c>
      <c r="H61" s="47">
        <v>0</v>
      </c>
      <c r="I61" s="37">
        <v>0</v>
      </c>
      <c r="J61" s="37">
        <v>0</v>
      </c>
      <c r="K61" s="37">
        <v>0</v>
      </c>
      <c r="L61" s="41">
        <v>0</v>
      </c>
      <c r="M61" s="42">
        <v>0</v>
      </c>
      <c r="O61" s="9" t="str">
        <f t="shared" si="2"/>
        <v/>
      </c>
      <c r="P61" s="9" t="str">
        <f t="shared" si="3"/>
        <v/>
      </c>
    </row>
    <row r="62" spans="2:16" s="5" customFormat="1" ht="20.100000000000001" customHeight="1" x14ac:dyDescent="0.15">
      <c r="B62" s="61"/>
      <c r="C62" s="74" t="s">
        <v>91</v>
      </c>
      <c r="D62" s="35"/>
      <c r="E62" s="47">
        <v>0</v>
      </c>
      <c r="F62" s="47">
        <v>0</v>
      </c>
      <c r="G62" s="47">
        <v>0</v>
      </c>
      <c r="H62" s="47">
        <v>0</v>
      </c>
      <c r="I62" s="37">
        <v>0</v>
      </c>
      <c r="J62" s="37">
        <v>0</v>
      </c>
      <c r="K62" s="37">
        <v>0</v>
      </c>
      <c r="L62" s="41"/>
      <c r="M62" s="42"/>
      <c r="O62" s="9"/>
      <c r="P62" s="9"/>
    </row>
    <row r="63" spans="2:16" s="5" customFormat="1" ht="20.100000000000001" customHeight="1" x14ac:dyDescent="0.15">
      <c r="B63" s="61"/>
      <c r="C63" s="74" t="s">
        <v>92</v>
      </c>
      <c r="D63" s="35"/>
      <c r="E63" s="47">
        <v>0</v>
      </c>
      <c r="F63" s="47">
        <v>0</v>
      </c>
      <c r="G63" s="47">
        <v>0</v>
      </c>
      <c r="H63" s="47">
        <v>0</v>
      </c>
      <c r="I63" s="37">
        <v>0</v>
      </c>
      <c r="J63" s="37">
        <v>0</v>
      </c>
      <c r="K63" s="37">
        <v>0</v>
      </c>
      <c r="L63" s="41"/>
      <c r="M63" s="42"/>
      <c r="O63" s="9"/>
      <c r="P63" s="9"/>
    </row>
    <row r="64" spans="2:16" s="5" customFormat="1" ht="20.100000000000001" customHeight="1" x14ac:dyDescent="0.15">
      <c r="B64" s="61"/>
      <c r="C64" s="74" t="s">
        <v>93</v>
      </c>
      <c r="D64" s="35"/>
      <c r="E64" s="47">
        <v>0</v>
      </c>
      <c r="F64" s="47">
        <v>0</v>
      </c>
      <c r="G64" s="47">
        <v>0</v>
      </c>
      <c r="H64" s="47">
        <v>0</v>
      </c>
      <c r="I64" s="37">
        <v>0</v>
      </c>
      <c r="J64" s="37">
        <v>0</v>
      </c>
      <c r="K64" s="37">
        <v>0</v>
      </c>
      <c r="L64" s="41"/>
      <c r="M64" s="42"/>
      <c r="O64" s="9"/>
      <c r="P64" s="9"/>
    </row>
    <row r="65" spans="2:16" s="5" customFormat="1" ht="20.100000000000001" customHeight="1" x14ac:dyDescent="0.15">
      <c r="B65" s="61"/>
      <c r="C65" s="74" t="s">
        <v>94</v>
      </c>
      <c r="D65" s="35"/>
      <c r="E65" s="47">
        <v>0</v>
      </c>
      <c r="F65" s="47">
        <v>0</v>
      </c>
      <c r="G65" s="47">
        <v>0</v>
      </c>
      <c r="H65" s="47">
        <v>0</v>
      </c>
      <c r="I65" s="37">
        <v>0</v>
      </c>
      <c r="J65" s="37">
        <v>0</v>
      </c>
      <c r="K65" s="37">
        <v>0</v>
      </c>
      <c r="L65" s="41"/>
      <c r="M65" s="42"/>
      <c r="O65" s="9"/>
      <c r="P65" s="9"/>
    </row>
    <row r="66" spans="2:16" s="5" customFormat="1" ht="20.100000000000001" customHeight="1" x14ac:dyDescent="0.15">
      <c r="B66" s="61"/>
      <c r="C66" s="74" t="s">
        <v>95</v>
      </c>
      <c r="D66" s="35"/>
      <c r="E66" s="47">
        <v>0</v>
      </c>
      <c r="F66" s="47">
        <v>11327500</v>
      </c>
      <c r="G66" s="47">
        <v>900000</v>
      </c>
      <c r="H66" s="47">
        <v>0</v>
      </c>
      <c r="I66" s="37">
        <v>10427500</v>
      </c>
      <c r="J66" s="37">
        <v>10427500</v>
      </c>
      <c r="K66" s="37">
        <v>0</v>
      </c>
      <c r="L66" s="41"/>
      <c r="M66" s="42"/>
      <c r="O66" s="9"/>
      <c r="P66" s="9"/>
    </row>
    <row r="67" spans="2:16" s="5" customFormat="1" ht="20.100000000000001" customHeight="1" x14ac:dyDescent="0.15">
      <c r="B67" s="61"/>
      <c r="C67" s="74" t="s">
        <v>101</v>
      </c>
      <c r="D67" s="35"/>
      <c r="E67" s="47">
        <v>0</v>
      </c>
      <c r="F67" s="47">
        <v>0</v>
      </c>
      <c r="G67" s="47">
        <v>0</v>
      </c>
      <c r="H67" s="47">
        <v>0</v>
      </c>
      <c r="I67" s="37">
        <v>0</v>
      </c>
      <c r="J67" s="37">
        <v>0</v>
      </c>
      <c r="K67" s="37">
        <v>0</v>
      </c>
      <c r="L67" s="41"/>
      <c r="M67" s="42"/>
      <c r="O67" s="9"/>
      <c r="P67" s="9"/>
    </row>
    <row r="68" spans="2:16" s="5" customFormat="1" ht="20.100000000000001" customHeight="1" x14ac:dyDescent="0.15">
      <c r="B68" s="61"/>
      <c r="C68" s="74" t="s">
        <v>97</v>
      </c>
      <c r="D68" s="35"/>
      <c r="E68" s="47">
        <v>0</v>
      </c>
      <c r="F68" s="47">
        <v>0</v>
      </c>
      <c r="G68" s="47">
        <v>0</v>
      </c>
      <c r="H68" s="47">
        <v>0</v>
      </c>
      <c r="I68" s="37">
        <v>0</v>
      </c>
      <c r="J68" s="37">
        <v>0</v>
      </c>
      <c r="K68" s="37">
        <v>0</v>
      </c>
      <c r="L68" s="41"/>
      <c r="M68" s="42"/>
      <c r="O68" s="9"/>
      <c r="P68" s="9"/>
    </row>
    <row r="69" spans="2:16" s="5" customFormat="1" ht="20.100000000000001" customHeight="1" x14ac:dyDescent="0.15">
      <c r="B69" s="61"/>
      <c r="C69" s="74" t="s">
        <v>99</v>
      </c>
      <c r="D69" s="35"/>
      <c r="E69" s="47">
        <v>0</v>
      </c>
      <c r="F69" s="47">
        <v>1701000</v>
      </c>
      <c r="G69" s="47">
        <v>0</v>
      </c>
      <c r="H69" s="47">
        <v>0</v>
      </c>
      <c r="I69" s="37">
        <v>1701000</v>
      </c>
      <c r="J69" s="37">
        <v>1701000</v>
      </c>
      <c r="K69" s="37">
        <v>0</v>
      </c>
      <c r="L69" s="41"/>
      <c r="M69" s="42"/>
      <c r="O69" s="9"/>
      <c r="P69" s="9"/>
    </row>
    <row r="70" spans="2:16" s="5" customFormat="1" ht="20.100000000000001" customHeight="1" x14ac:dyDescent="0.15">
      <c r="B70" s="61"/>
      <c r="C70" s="74" t="s">
        <v>100</v>
      </c>
      <c r="D70" s="35"/>
      <c r="E70" s="47">
        <v>0</v>
      </c>
      <c r="F70" s="47">
        <v>1672966844</v>
      </c>
      <c r="G70" s="47">
        <v>73171080</v>
      </c>
      <c r="H70" s="47">
        <v>0</v>
      </c>
      <c r="I70" s="37">
        <v>1599795764</v>
      </c>
      <c r="J70" s="37">
        <v>1599795764</v>
      </c>
      <c r="K70" s="37">
        <v>0</v>
      </c>
      <c r="L70" s="41"/>
      <c r="M70" s="42"/>
      <c r="O70" s="9"/>
      <c r="P70" s="9"/>
    </row>
    <row r="71" spans="2:16" s="5" customFormat="1" ht="20.100000000000001" customHeight="1" x14ac:dyDescent="0.15">
      <c r="B71" s="61"/>
      <c r="C71" s="74" t="s">
        <v>98</v>
      </c>
      <c r="D71" s="35"/>
      <c r="E71" s="47">
        <v>0</v>
      </c>
      <c r="F71" s="47">
        <v>0</v>
      </c>
      <c r="G71" s="47">
        <v>0</v>
      </c>
      <c r="H71" s="47">
        <v>0</v>
      </c>
      <c r="I71" s="37">
        <v>0</v>
      </c>
      <c r="J71" s="37">
        <v>0</v>
      </c>
      <c r="K71" s="37">
        <v>0</v>
      </c>
      <c r="L71" s="41"/>
      <c r="M71" s="42"/>
      <c r="O71" s="9"/>
      <c r="P71" s="9"/>
    </row>
    <row r="72" spans="2:16" s="5" customFormat="1" ht="20.100000000000001" customHeight="1" x14ac:dyDescent="0.15">
      <c r="B72" s="62"/>
      <c r="C72" s="74" t="s">
        <v>103</v>
      </c>
      <c r="D72" s="35"/>
      <c r="E72" s="47">
        <v>0</v>
      </c>
      <c r="F72" s="47">
        <v>284633290</v>
      </c>
      <c r="G72" s="47">
        <v>221546440</v>
      </c>
      <c r="H72" s="47">
        <v>0</v>
      </c>
      <c r="I72" s="37">
        <v>63086850</v>
      </c>
      <c r="J72" s="37">
        <v>63086850</v>
      </c>
      <c r="K72" s="37">
        <v>0</v>
      </c>
      <c r="L72" s="41"/>
      <c r="M72" s="42"/>
      <c r="O72" s="9"/>
      <c r="P72" s="9"/>
    </row>
    <row r="73" spans="2:16" s="10" customFormat="1" ht="20.100000000000001" customHeight="1" x14ac:dyDescent="0.15">
      <c r="B73" s="131" t="s">
        <v>73</v>
      </c>
      <c r="C73" s="132"/>
      <c r="D73" s="132"/>
      <c r="E73" s="43">
        <v>0</v>
      </c>
      <c r="F73" s="43">
        <v>25892310</v>
      </c>
      <c r="G73" s="43">
        <v>3250000</v>
      </c>
      <c r="H73" s="43">
        <v>0</v>
      </c>
      <c r="I73" s="43">
        <v>22642310</v>
      </c>
      <c r="J73" s="43">
        <v>22642310</v>
      </c>
      <c r="K73" s="43">
        <v>0</v>
      </c>
      <c r="L73" s="44">
        <v>0</v>
      </c>
      <c r="M73" s="45">
        <v>12.551989374451333</v>
      </c>
      <c r="O73" s="9" t="str">
        <f t="shared" si="2"/>
        <v/>
      </c>
      <c r="P73" s="9" t="str">
        <f t="shared" si="3"/>
        <v/>
      </c>
    </row>
    <row r="74" spans="2:16" s="5" customFormat="1" ht="20.100000000000001" customHeight="1" x14ac:dyDescent="0.15">
      <c r="B74" s="31" t="s">
        <v>74</v>
      </c>
      <c r="C74" s="32"/>
      <c r="D74" s="32"/>
      <c r="E74" s="50">
        <v>0</v>
      </c>
      <c r="F74" s="50">
        <v>4750000</v>
      </c>
      <c r="G74" s="50">
        <v>3250000</v>
      </c>
      <c r="H74" s="50">
        <v>0</v>
      </c>
      <c r="I74" s="50">
        <v>1500000</v>
      </c>
      <c r="J74" s="50">
        <v>1500000</v>
      </c>
      <c r="K74" s="50">
        <v>0</v>
      </c>
      <c r="L74" s="39">
        <v>0</v>
      </c>
      <c r="M74" s="40">
        <v>68.421052631578945</v>
      </c>
      <c r="O74" s="9" t="str">
        <f t="shared" si="2"/>
        <v/>
      </c>
      <c r="P74" s="9" t="str">
        <f t="shared" si="3"/>
        <v/>
      </c>
    </row>
    <row r="75" spans="2:16" s="5" customFormat="1" ht="20.100000000000001" customHeight="1" x14ac:dyDescent="0.15">
      <c r="B75" s="46"/>
      <c r="C75" s="73" t="s">
        <v>95</v>
      </c>
      <c r="D75" s="35"/>
      <c r="E75" s="47">
        <v>0</v>
      </c>
      <c r="F75" s="47">
        <v>4750000</v>
      </c>
      <c r="G75" s="47">
        <v>3250000</v>
      </c>
      <c r="H75" s="47">
        <v>0</v>
      </c>
      <c r="I75" s="37">
        <v>1500000</v>
      </c>
      <c r="J75" s="37">
        <v>1500000</v>
      </c>
      <c r="K75" s="37">
        <v>0</v>
      </c>
      <c r="L75" s="41">
        <v>0</v>
      </c>
      <c r="M75" s="42">
        <v>68.421052631578945</v>
      </c>
      <c r="O75" s="9" t="str">
        <f t="shared" si="2"/>
        <v/>
      </c>
      <c r="P75" s="9" t="str">
        <f t="shared" si="3"/>
        <v/>
      </c>
    </row>
    <row r="76" spans="2:16" s="5" customFormat="1" ht="20.100000000000001" customHeight="1" x14ac:dyDescent="0.15">
      <c r="B76" s="46"/>
      <c r="C76" s="74" t="s">
        <v>96</v>
      </c>
      <c r="D76" s="35"/>
      <c r="E76" s="47">
        <v>0</v>
      </c>
      <c r="F76" s="47">
        <v>0</v>
      </c>
      <c r="G76" s="47">
        <v>0</v>
      </c>
      <c r="H76" s="47">
        <v>0</v>
      </c>
      <c r="I76" s="37">
        <v>0</v>
      </c>
      <c r="J76" s="37">
        <v>0</v>
      </c>
      <c r="K76" s="37">
        <v>0</v>
      </c>
      <c r="L76" s="41"/>
      <c r="M76" s="42"/>
      <c r="O76" s="9"/>
      <c r="P76" s="9"/>
    </row>
    <row r="77" spans="2:16" s="5" customFormat="1" ht="20.100000000000001" customHeight="1" x14ac:dyDescent="0.15">
      <c r="B77" s="31" t="s">
        <v>76</v>
      </c>
      <c r="C77" s="32"/>
      <c r="D77" s="32"/>
      <c r="E77" s="51">
        <v>0</v>
      </c>
      <c r="F77" s="51">
        <v>0</v>
      </c>
      <c r="G77" s="51">
        <v>0</v>
      </c>
      <c r="H77" s="51">
        <v>0</v>
      </c>
      <c r="I77" s="51">
        <v>0</v>
      </c>
      <c r="J77" s="51">
        <v>0</v>
      </c>
      <c r="K77" s="51">
        <v>0</v>
      </c>
      <c r="L77" s="53">
        <v>0</v>
      </c>
      <c r="M77" s="54">
        <v>0</v>
      </c>
      <c r="O77" s="9" t="str">
        <f t="shared" si="2"/>
        <v/>
      </c>
      <c r="P77" s="9" t="str">
        <f t="shared" si="3"/>
        <v/>
      </c>
    </row>
    <row r="78" spans="2:16" s="5" customFormat="1" ht="20.100000000000001" customHeight="1" x14ac:dyDescent="0.15">
      <c r="B78" s="46"/>
      <c r="C78" s="35" t="s">
        <v>77</v>
      </c>
      <c r="D78" s="35"/>
      <c r="E78" s="47">
        <v>0</v>
      </c>
      <c r="F78" s="47">
        <v>0</v>
      </c>
      <c r="G78" s="47">
        <v>0</v>
      </c>
      <c r="H78" s="47">
        <v>0</v>
      </c>
      <c r="I78" s="37">
        <v>0</v>
      </c>
      <c r="J78" s="37">
        <v>0</v>
      </c>
      <c r="K78" s="37">
        <v>0</v>
      </c>
      <c r="L78" s="41">
        <v>0</v>
      </c>
      <c r="M78" s="42">
        <v>0</v>
      </c>
      <c r="O78" s="9" t="str">
        <f t="shared" si="2"/>
        <v/>
      </c>
      <c r="P78" s="9" t="str">
        <f t="shared" si="3"/>
        <v/>
      </c>
    </row>
    <row r="79" spans="2:16" s="5" customFormat="1" ht="20.100000000000001" customHeight="1" x14ac:dyDescent="0.15">
      <c r="B79" s="31" t="s">
        <v>78</v>
      </c>
      <c r="C79" s="32"/>
      <c r="D79" s="32"/>
      <c r="E79" s="51">
        <v>0</v>
      </c>
      <c r="F79" s="51">
        <v>0</v>
      </c>
      <c r="G79" s="51">
        <v>0</v>
      </c>
      <c r="H79" s="51">
        <v>0</v>
      </c>
      <c r="I79" s="51">
        <v>0</v>
      </c>
      <c r="J79" s="51">
        <v>0</v>
      </c>
      <c r="K79" s="51">
        <v>0</v>
      </c>
      <c r="L79" s="53">
        <v>0</v>
      </c>
      <c r="M79" s="54">
        <v>0</v>
      </c>
      <c r="O79" s="9" t="str">
        <f t="shared" si="2"/>
        <v/>
      </c>
      <c r="P79" s="9" t="str">
        <f t="shared" si="3"/>
        <v/>
      </c>
    </row>
    <row r="80" spans="2:16" s="5" customFormat="1" ht="20.100000000000001" customHeight="1" x14ac:dyDescent="0.15">
      <c r="B80" s="46"/>
      <c r="C80" s="35" t="s">
        <v>79</v>
      </c>
      <c r="D80" s="35"/>
      <c r="E80" s="47">
        <v>0</v>
      </c>
      <c r="F80" s="47">
        <v>0</v>
      </c>
      <c r="G80" s="47">
        <v>0</v>
      </c>
      <c r="H80" s="47">
        <v>0</v>
      </c>
      <c r="I80" s="37">
        <v>0</v>
      </c>
      <c r="J80" s="37">
        <v>0</v>
      </c>
      <c r="K80" s="37">
        <v>0</v>
      </c>
      <c r="L80" s="41">
        <v>0</v>
      </c>
      <c r="M80" s="42">
        <v>0</v>
      </c>
      <c r="O80" s="9" t="str">
        <f t="shared" si="2"/>
        <v/>
      </c>
      <c r="P80" s="9" t="str">
        <f t="shared" si="3"/>
        <v/>
      </c>
    </row>
    <row r="81" spans="2:16" s="5" customFormat="1" ht="20.100000000000001" customHeight="1" x14ac:dyDescent="0.15">
      <c r="B81" s="31" t="s">
        <v>80</v>
      </c>
      <c r="C81" s="32"/>
      <c r="D81" s="32"/>
      <c r="E81" s="52">
        <v>0</v>
      </c>
      <c r="F81" s="52">
        <v>0</v>
      </c>
      <c r="G81" s="52">
        <v>0</v>
      </c>
      <c r="H81" s="52">
        <v>0</v>
      </c>
      <c r="I81" s="52">
        <v>0</v>
      </c>
      <c r="J81" s="52">
        <v>0</v>
      </c>
      <c r="K81" s="52">
        <v>0</v>
      </c>
      <c r="L81" s="53">
        <v>0</v>
      </c>
      <c r="M81" s="54">
        <v>0</v>
      </c>
      <c r="O81" s="9" t="str">
        <f t="shared" si="2"/>
        <v/>
      </c>
      <c r="P81" s="9" t="str">
        <f t="shared" si="3"/>
        <v/>
      </c>
    </row>
    <row r="82" spans="2:16" s="5" customFormat="1" ht="20.100000000000001" customHeight="1" x14ac:dyDescent="0.15">
      <c r="B82" s="60"/>
      <c r="C82" s="35" t="s">
        <v>81</v>
      </c>
      <c r="D82" s="35"/>
      <c r="E82" s="55">
        <v>0</v>
      </c>
      <c r="F82" s="55">
        <v>0</v>
      </c>
      <c r="G82" s="55">
        <v>0</v>
      </c>
      <c r="H82" s="55">
        <v>0</v>
      </c>
      <c r="I82" s="37">
        <v>0</v>
      </c>
      <c r="J82" s="37">
        <v>0</v>
      </c>
      <c r="K82" s="37">
        <v>0</v>
      </c>
      <c r="L82" s="56">
        <v>0</v>
      </c>
      <c r="M82" s="57">
        <v>0</v>
      </c>
      <c r="O82" s="9" t="str">
        <f t="shared" si="2"/>
        <v/>
      </c>
      <c r="P82" s="9" t="str">
        <f t="shared" si="3"/>
        <v/>
      </c>
    </row>
    <row r="83" spans="2:16" s="5" customFormat="1" ht="20.100000000000001" customHeight="1" x14ac:dyDescent="0.15">
      <c r="B83" s="62"/>
      <c r="C83" s="35" t="s">
        <v>82</v>
      </c>
      <c r="D83" s="35"/>
      <c r="E83" s="55">
        <v>0</v>
      </c>
      <c r="F83" s="55">
        <v>0</v>
      </c>
      <c r="G83" s="55">
        <v>0</v>
      </c>
      <c r="H83" s="55">
        <v>0</v>
      </c>
      <c r="I83" s="37">
        <v>0</v>
      </c>
      <c r="J83" s="37">
        <v>0</v>
      </c>
      <c r="K83" s="37">
        <v>0</v>
      </c>
      <c r="L83" s="56">
        <v>0</v>
      </c>
      <c r="M83" s="57">
        <v>0</v>
      </c>
      <c r="O83" s="9" t="str">
        <f t="shared" si="2"/>
        <v/>
      </c>
      <c r="P83" s="9" t="str">
        <f t="shared" si="3"/>
        <v/>
      </c>
    </row>
    <row r="84" spans="2:16" s="5" customFormat="1" ht="20.100000000000001" customHeight="1" x14ac:dyDescent="0.15">
      <c r="B84" s="31" t="s">
        <v>83</v>
      </c>
      <c r="C84" s="32"/>
      <c r="D84" s="32"/>
      <c r="E84" s="51">
        <v>0</v>
      </c>
      <c r="F84" s="51">
        <v>0</v>
      </c>
      <c r="G84" s="51">
        <v>0</v>
      </c>
      <c r="H84" s="51">
        <v>0</v>
      </c>
      <c r="I84" s="51">
        <v>0</v>
      </c>
      <c r="J84" s="51">
        <v>0</v>
      </c>
      <c r="K84" s="51">
        <v>0</v>
      </c>
      <c r="L84" s="53">
        <v>0</v>
      </c>
      <c r="M84" s="54">
        <v>0</v>
      </c>
      <c r="O84" s="9" t="str">
        <f t="shared" ref="O84:O92" si="4">IF(F84=G84+H84+I84,"","err")</f>
        <v/>
      </c>
      <c r="P84" s="9" t="str">
        <f t="shared" ref="P84:P92" si="5">IF(I84=J84+K84,"","err")</f>
        <v/>
      </c>
    </row>
    <row r="85" spans="2:16" s="5" customFormat="1" ht="20.100000000000001" customHeight="1" x14ac:dyDescent="0.15">
      <c r="B85" s="46"/>
      <c r="C85" s="35" t="s">
        <v>84</v>
      </c>
      <c r="D85" s="35"/>
      <c r="E85" s="47">
        <v>0</v>
      </c>
      <c r="F85" s="47">
        <v>0</v>
      </c>
      <c r="G85" s="47">
        <v>0</v>
      </c>
      <c r="H85" s="47">
        <v>0</v>
      </c>
      <c r="I85" s="37">
        <v>0</v>
      </c>
      <c r="J85" s="37">
        <v>0</v>
      </c>
      <c r="K85" s="37">
        <v>0</v>
      </c>
      <c r="L85" s="41">
        <v>0</v>
      </c>
      <c r="M85" s="42">
        <v>0</v>
      </c>
      <c r="O85" s="9" t="str">
        <f t="shared" si="4"/>
        <v/>
      </c>
      <c r="P85" s="9" t="str">
        <f t="shared" si="5"/>
        <v/>
      </c>
    </row>
    <row r="86" spans="2:16" s="5" customFormat="1" ht="20.100000000000001" customHeight="1" x14ac:dyDescent="0.15">
      <c r="B86" s="58" t="s">
        <v>86</v>
      </c>
      <c r="C86" s="59"/>
      <c r="D86" s="59"/>
      <c r="E86" s="51">
        <v>0</v>
      </c>
      <c r="F86" s="51">
        <v>21142310</v>
      </c>
      <c r="G86" s="51">
        <v>0</v>
      </c>
      <c r="H86" s="51">
        <v>0</v>
      </c>
      <c r="I86" s="51">
        <v>21142310</v>
      </c>
      <c r="J86" s="51">
        <v>21142310</v>
      </c>
      <c r="K86" s="51">
        <v>0</v>
      </c>
      <c r="L86" s="53">
        <v>0</v>
      </c>
      <c r="M86" s="54">
        <v>0</v>
      </c>
      <c r="O86" s="9" t="str">
        <f t="shared" si="4"/>
        <v/>
      </c>
      <c r="P86" s="9" t="str">
        <f t="shared" si="5"/>
        <v/>
      </c>
    </row>
    <row r="87" spans="2:16" s="5" customFormat="1" ht="20.100000000000001" customHeight="1" x14ac:dyDescent="0.15">
      <c r="B87" s="60"/>
      <c r="C87" s="75" t="s">
        <v>99</v>
      </c>
      <c r="D87" s="63"/>
      <c r="E87" s="64">
        <v>0</v>
      </c>
      <c r="F87" s="64">
        <v>0</v>
      </c>
      <c r="G87" s="64">
        <v>0</v>
      </c>
      <c r="H87" s="64">
        <v>0</v>
      </c>
      <c r="I87" s="37">
        <v>0</v>
      </c>
      <c r="J87" s="37">
        <v>0</v>
      </c>
      <c r="K87" s="37">
        <v>0</v>
      </c>
      <c r="L87" s="65">
        <v>0</v>
      </c>
      <c r="M87" s="66">
        <v>0</v>
      </c>
      <c r="O87" s="9" t="str">
        <f t="shared" si="4"/>
        <v/>
      </c>
      <c r="P87" s="9" t="str">
        <f t="shared" si="5"/>
        <v/>
      </c>
    </row>
    <row r="88" spans="2:16" s="5" customFormat="1" ht="20.100000000000001" customHeight="1" x14ac:dyDescent="0.15">
      <c r="B88" s="61"/>
      <c r="C88" s="76" t="s">
        <v>100</v>
      </c>
      <c r="D88" s="63"/>
      <c r="E88" s="64">
        <v>0</v>
      </c>
      <c r="F88" s="64">
        <v>0</v>
      </c>
      <c r="G88" s="64">
        <v>0</v>
      </c>
      <c r="H88" s="64">
        <v>0</v>
      </c>
      <c r="I88" s="37">
        <v>0</v>
      </c>
      <c r="J88" s="37">
        <v>0</v>
      </c>
      <c r="K88" s="37">
        <v>0</v>
      </c>
      <c r="L88" s="65"/>
      <c r="M88" s="66"/>
      <c r="O88" s="9"/>
      <c r="P88" s="9"/>
    </row>
    <row r="89" spans="2:16" s="5" customFormat="1" ht="20.100000000000001" customHeight="1" x14ac:dyDescent="0.15">
      <c r="B89" s="61"/>
      <c r="C89" s="76" t="s">
        <v>98</v>
      </c>
      <c r="D89" s="63"/>
      <c r="E89" s="64">
        <v>0</v>
      </c>
      <c r="F89" s="64">
        <v>0</v>
      </c>
      <c r="G89" s="64">
        <v>0</v>
      </c>
      <c r="H89" s="64">
        <v>0</v>
      </c>
      <c r="I89" s="37">
        <v>0</v>
      </c>
      <c r="J89" s="37">
        <v>0</v>
      </c>
      <c r="K89" s="37">
        <v>0</v>
      </c>
      <c r="L89" s="65"/>
      <c r="M89" s="66"/>
      <c r="O89" s="9"/>
      <c r="P89" s="9"/>
    </row>
    <row r="90" spans="2:16" s="5" customFormat="1" ht="20.100000000000001" customHeight="1" x14ac:dyDescent="0.15">
      <c r="B90" s="62"/>
      <c r="C90" s="76" t="s">
        <v>102</v>
      </c>
      <c r="D90" s="63"/>
      <c r="E90" s="64">
        <v>0</v>
      </c>
      <c r="F90" s="64">
        <v>21142310</v>
      </c>
      <c r="G90" s="64">
        <v>0</v>
      </c>
      <c r="H90" s="64">
        <v>0</v>
      </c>
      <c r="I90" s="37">
        <v>21142310</v>
      </c>
      <c r="J90" s="37">
        <v>21142310</v>
      </c>
      <c r="K90" s="37">
        <v>0</v>
      </c>
      <c r="L90" s="65"/>
      <c r="M90" s="66"/>
      <c r="O90" s="9"/>
      <c r="P90" s="9"/>
    </row>
    <row r="91" spans="2:16" s="5" customFormat="1" ht="20.100000000000001" customHeight="1" x14ac:dyDescent="0.15">
      <c r="B91" s="58" t="s">
        <v>87</v>
      </c>
      <c r="C91" s="59"/>
      <c r="D91" s="59"/>
      <c r="E91" s="51">
        <v>0</v>
      </c>
      <c r="F91" s="51">
        <v>0</v>
      </c>
      <c r="G91" s="51">
        <v>0</v>
      </c>
      <c r="H91" s="51">
        <v>0</v>
      </c>
      <c r="I91" s="51">
        <v>0</v>
      </c>
      <c r="J91" s="51">
        <v>0</v>
      </c>
      <c r="K91" s="51">
        <v>0</v>
      </c>
      <c r="L91" s="53">
        <v>0</v>
      </c>
      <c r="M91" s="54">
        <v>0</v>
      </c>
      <c r="O91" s="9" t="str">
        <f t="shared" si="4"/>
        <v/>
      </c>
      <c r="P91" s="9" t="str">
        <f t="shared" si="5"/>
        <v/>
      </c>
    </row>
    <row r="92" spans="2:16" s="5" customFormat="1" ht="20.100000000000001" customHeight="1" thickBot="1" x14ac:dyDescent="0.2">
      <c r="B92" s="72"/>
      <c r="C92" s="67" t="s">
        <v>88</v>
      </c>
      <c r="D92" s="67"/>
      <c r="E92" s="68">
        <v>0</v>
      </c>
      <c r="F92" s="68">
        <v>0</v>
      </c>
      <c r="G92" s="68">
        <v>0</v>
      </c>
      <c r="H92" s="68">
        <v>0</v>
      </c>
      <c r="I92" s="69">
        <v>0</v>
      </c>
      <c r="J92" s="69">
        <v>0</v>
      </c>
      <c r="K92" s="69">
        <v>0</v>
      </c>
      <c r="L92" s="70">
        <v>0</v>
      </c>
      <c r="M92" s="71">
        <v>0</v>
      </c>
      <c r="O92" s="9" t="str">
        <f t="shared" si="4"/>
        <v/>
      </c>
      <c r="P92" s="9" t="str">
        <f t="shared" si="5"/>
        <v/>
      </c>
    </row>
  </sheetData>
  <sheetProtection selectLockedCells="1"/>
  <mergeCells count="12">
    <mergeCell ref="B8:D8"/>
    <mergeCell ref="B23:B27"/>
    <mergeCell ref="B29:B33"/>
    <mergeCell ref="B37:B39"/>
    <mergeCell ref="B40:D40"/>
    <mergeCell ref="B73:D73"/>
    <mergeCell ref="B2:M2"/>
    <mergeCell ref="L3:M3"/>
    <mergeCell ref="B4:D4"/>
    <mergeCell ref="L4:M4"/>
    <mergeCell ref="L5:M5"/>
    <mergeCell ref="B7:D7"/>
  </mergeCells>
  <phoneticPr fontId="2" type="noConversion"/>
  <pageMargins left="0.33" right="0.3" top="0.98425196850393704" bottom="0.59055118110236227" header="0" footer="0.39370078740157483"/>
  <pageSetup paperSize="9" scale="41" orientation="portrait" horizontalDpi="300" r:id="rId1"/>
  <headerFooter alignWithMargins="0">
    <oddFooter>&amp;N쪽 중 &amp;P쪽</oddFooter>
  </headerFooter>
  <rowBreaks count="1" manualBreakCount="1">
    <brk id="44" min="1" max="11" man="1"/>
  </rowBreak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10</vt:i4>
      </vt:variant>
    </vt:vector>
  </HeadingPairs>
  <TitlesOfParts>
    <vt:vector size="15" baseType="lpstr">
      <vt:lpstr>군구세외 일반회계</vt:lpstr>
      <vt:lpstr>군구세외 일반회계_지난년도</vt:lpstr>
      <vt:lpstr>군구세외 특별회계(수정)</vt:lpstr>
      <vt:lpstr>군구세외 과목별(수정)</vt:lpstr>
      <vt:lpstr>시세외 특별회계(위임)</vt:lpstr>
      <vt:lpstr>'군구세외 과목별(수정)'!Print_Area</vt:lpstr>
      <vt:lpstr>'군구세외 일반회계'!Print_Area</vt:lpstr>
      <vt:lpstr>'군구세외 일반회계_지난년도'!Print_Area</vt:lpstr>
      <vt:lpstr>'군구세외 특별회계(수정)'!Print_Area</vt:lpstr>
      <vt:lpstr>'시세외 특별회계(위임)'!Print_Area</vt:lpstr>
      <vt:lpstr>'군구세외 과목별(수정)'!Print_Titles</vt:lpstr>
      <vt:lpstr>'군구세외 일반회계'!Print_Titles</vt:lpstr>
      <vt:lpstr>'군구세외 일반회계_지난년도'!Print_Titles</vt:lpstr>
      <vt:lpstr>'군구세외 특별회계(수정)'!Print_Titles</vt:lpstr>
      <vt:lpstr>'시세외 특별회계(위임)'!Print_Titles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홍길동</dc:creator>
  <cp:lastModifiedBy>User</cp:lastModifiedBy>
  <cp:lastPrinted>2024-02-07T01:54:28Z</cp:lastPrinted>
  <dcterms:created xsi:type="dcterms:W3CDTF">1997-07-18T05:00:47Z</dcterms:created>
  <dcterms:modified xsi:type="dcterms:W3CDTF">2024-07-04T01:16:36Z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VID2F1E1603">
    <vt:lpwstr/>
  </property>
  <property fmtid="{D5CDD505-2E9C-101B-9397-08002B2CF9AE}" pid="3" name="IVIDC">
    <vt:lpwstr/>
  </property>
  <property fmtid="{D5CDD505-2E9C-101B-9397-08002B2CF9AE}" pid="4" name="IVID362F13E8">
    <vt:lpwstr/>
  </property>
  <property fmtid="{D5CDD505-2E9C-101B-9397-08002B2CF9AE}" pid="5" name="IVID3A3618F1">
    <vt:lpwstr/>
  </property>
  <property fmtid="{D5CDD505-2E9C-101B-9397-08002B2CF9AE}" pid="6" name="IVID15E41318">
    <vt:lpwstr/>
  </property>
  <property fmtid="{D5CDD505-2E9C-101B-9397-08002B2CF9AE}" pid="7" name="IVID181914D9">
    <vt:lpwstr/>
  </property>
  <property fmtid="{D5CDD505-2E9C-101B-9397-08002B2CF9AE}" pid="8" name="IVID155815FB">
    <vt:lpwstr/>
  </property>
  <property fmtid="{D5CDD505-2E9C-101B-9397-08002B2CF9AE}" pid="9" name="IVIDD091BF0">
    <vt:lpwstr/>
  </property>
  <property fmtid="{D5CDD505-2E9C-101B-9397-08002B2CF9AE}" pid="10" name="IVID344CCFFC">
    <vt:lpwstr/>
  </property>
  <property fmtid="{D5CDD505-2E9C-101B-9397-08002B2CF9AE}" pid="11" name="IVID1A7D12ED">
    <vt:lpwstr/>
  </property>
  <property fmtid="{D5CDD505-2E9C-101B-9397-08002B2CF9AE}" pid="12" name="IVID1B2115FE">
    <vt:lpwstr/>
  </property>
  <property fmtid="{D5CDD505-2E9C-101B-9397-08002B2CF9AE}" pid="13" name="IVID35431BD0">
    <vt:lpwstr/>
  </property>
  <property fmtid="{D5CDD505-2E9C-101B-9397-08002B2CF9AE}" pid="14" name="IVID4637A884">
    <vt:lpwstr/>
  </property>
  <property fmtid="{D5CDD505-2E9C-101B-9397-08002B2CF9AE}" pid="15" name="IVID127C14F5">
    <vt:lpwstr/>
  </property>
  <property fmtid="{D5CDD505-2E9C-101B-9397-08002B2CF9AE}" pid="16" name="IVID1834F0DD">
    <vt:lpwstr/>
  </property>
  <property fmtid="{D5CDD505-2E9C-101B-9397-08002B2CF9AE}" pid="17" name="IVID312119E0">
    <vt:lpwstr/>
  </property>
  <property fmtid="{D5CDD505-2E9C-101B-9397-08002B2CF9AE}" pid="18" name="IVID1C5812DA">
    <vt:lpwstr/>
  </property>
  <property fmtid="{D5CDD505-2E9C-101B-9397-08002B2CF9AE}" pid="19" name="IVID173907ED">
    <vt:lpwstr/>
  </property>
  <property fmtid="{D5CDD505-2E9C-101B-9397-08002B2CF9AE}" pid="20" name="IVID1D3F17E2">
    <vt:lpwstr/>
  </property>
  <property fmtid="{D5CDD505-2E9C-101B-9397-08002B2CF9AE}" pid="21" name="IVID13451200">
    <vt:lpwstr/>
  </property>
  <property fmtid="{D5CDD505-2E9C-101B-9397-08002B2CF9AE}" pid="22" name="IVID475611CF">
    <vt:lpwstr/>
  </property>
  <property fmtid="{D5CDD505-2E9C-101B-9397-08002B2CF9AE}" pid="23" name="IVID302D13DA">
    <vt:lpwstr/>
  </property>
  <property fmtid="{D5CDD505-2E9C-101B-9397-08002B2CF9AE}" pid="24" name="IVIDD5915D9">
    <vt:lpwstr/>
  </property>
  <property fmtid="{D5CDD505-2E9C-101B-9397-08002B2CF9AE}" pid="25" name="IVID17F6384A">
    <vt:lpwstr/>
  </property>
  <property fmtid="{D5CDD505-2E9C-101B-9397-08002B2CF9AE}" pid="26" name="IVID3B5A10EA">
    <vt:lpwstr/>
  </property>
  <property fmtid="{D5CDD505-2E9C-101B-9397-08002B2CF9AE}" pid="27" name="IVID3D0F16E3">
    <vt:lpwstr/>
  </property>
  <property fmtid="{D5CDD505-2E9C-101B-9397-08002B2CF9AE}" pid="28" name="IVID30260FFC">
    <vt:lpwstr/>
  </property>
  <property fmtid="{D5CDD505-2E9C-101B-9397-08002B2CF9AE}" pid="29" name="IVID2F301BED">
    <vt:lpwstr/>
  </property>
  <property fmtid="{D5CDD505-2E9C-101B-9397-08002B2CF9AE}" pid="30" name="IVID2F1117F5">
    <vt:lpwstr/>
  </property>
  <property fmtid="{D5CDD505-2E9C-101B-9397-08002B2CF9AE}" pid="31" name="IVID121617DE">
    <vt:lpwstr/>
  </property>
  <property fmtid="{D5CDD505-2E9C-101B-9397-08002B2CF9AE}" pid="32" name="IVID13691AF2">
    <vt:lpwstr/>
  </property>
  <property fmtid="{D5CDD505-2E9C-101B-9397-08002B2CF9AE}" pid="33" name="IVID1A3B0AF0">
    <vt:lpwstr/>
  </property>
  <property fmtid="{D5CDD505-2E9C-101B-9397-08002B2CF9AE}" pid="34" name="IVID373F12DB">
    <vt:lpwstr/>
  </property>
  <property fmtid="{D5CDD505-2E9C-101B-9397-08002B2CF9AE}" pid="35" name="IVID274B1CF5">
    <vt:lpwstr/>
  </property>
  <property fmtid="{D5CDD505-2E9C-101B-9397-08002B2CF9AE}" pid="36" name="IVID2B4E17FA">
    <vt:lpwstr/>
  </property>
  <property fmtid="{D5CDD505-2E9C-101B-9397-08002B2CF9AE}" pid="37" name="IVID253D11EF">
    <vt:lpwstr/>
  </property>
  <property fmtid="{D5CDD505-2E9C-101B-9397-08002B2CF9AE}" pid="38" name="IVID102124BA">
    <vt:lpwstr/>
  </property>
  <property fmtid="{D5CDD505-2E9C-101B-9397-08002B2CF9AE}" pid="39" name="IVID3D1509D0">
    <vt:lpwstr/>
  </property>
  <property fmtid="{D5CDD505-2E9C-101B-9397-08002B2CF9AE}" pid="40" name="IVID35641901">
    <vt:lpwstr/>
  </property>
  <property fmtid="{D5CDD505-2E9C-101B-9397-08002B2CF9AE}" pid="41" name="IVID45E1ED9">
    <vt:lpwstr/>
  </property>
  <property fmtid="{D5CDD505-2E9C-101B-9397-08002B2CF9AE}" pid="42" name="IVID324113D1">
    <vt:lpwstr/>
  </property>
  <property fmtid="{D5CDD505-2E9C-101B-9397-08002B2CF9AE}" pid="43" name="IVID1A2D1903">
    <vt:lpwstr/>
  </property>
  <property fmtid="{D5CDD505-2E9C-101B-9397-08002B2CF9AE}" pid="44" name="IVID222F6E42">
    <vt:lpwstr/>
  </property>
  <property fmtid="{D5CDD505-2E9C-101B-9397-08002B2CF9AE}" pid="45" name="IVID137012E9">
    <vt:lpwstr/>
  </property>
  <property fmtid="{D5CDD505-2E9C-101B-9397-08002B2CF9AE}" pid="46" name="IVID3D4D17F3">
    <vt:lpwstr/>
  </property>
  <property fmtid="{D5CDD505-2E9C-101B-9397-08002B2CF9AE}" pid="47" name="IVID2F2214CF">
    <vt:lpwstr/>
  </property>
  <property fmtid="{D5CDD505-2E9C-101B-9397-08002B2CF9AE}" pid="48" name="IVID212812E2">
    <vt:lpwstr/>
  </property>
  <property fmtid="{D5CDD505-2E9C-101B-9397-08002B2CF9AE}" pid="49" name="IVID174513DF">
    <vt:lpwstr/>
  </property>
  <property fmtid="{D5CDD505-2E9C-101B-9397-08002B2CF9AE}" pid="50" name="IVID14481408">
    <vt:lpwstr/>
  </property>
  <property fmtid="{D5CDD505-2E9C-101B-9397-08002B2CF9AE}" pid="51" name="IVID2E670A05">
    <vt:lpwstr/>
  </property>
  <property fmtid="{D5CDD505-2E9C-101B-9397-08002B2CF9AE}" pid="52" name="IVID2A161305">
    <vt:lpwstr/>
  </property>
  <property fmtid="{D5CDD505-2E9C-101B-9397-08002B2CF9AE}" pid="53" name="IVID173E1206">
    <vt:lpwstr/>
  </property>
  <property fmtid="{D5CDD505-2E9C-101B-9397-08002B2CF9AE}" pid="54" name="IVID232310EC">
    <vt:lpwstr/>
  </property>
  <property fmtid="{D5CDD505-2E9C-101B-9397-08002B2CF9AE}" pid="55" name="IVID133D1AE5">
    <vt:lpwstr/>
  </property>
  <property fmtid="{D5CDD505-2E9C-101B-9397-08002B2CF9AE}" pid="56" name="IVIDF6113D9">
    <vt:lpwstr/>
  </property>
  <property fmtid="{D5CDD505-2E9C-101B-9397-08002B2CF9AE}" pid="57" name="IVID362E14DB">
    <vt:lpwstr/>
  </property>
  <property fmtid="{D5CDD505-2E9C-101B-9397-08002B2CF9AE}" pid="58" name="IVID1F6511DB">
    <vt:lpwstr/>
  </property>
  <property fmtid="{D5CDD505-2E9C-101B-9397-08002B2CF9AE}" pid="59" name="IVID3F1D10E8">
    <vt:lpwstr/>
  </property>
  <property fmtid="{D5CDD505-2E9C-101B-9397-08002B2CF9AE}" pid="60" name="IVID144313EE">
    <vt:lpwstr/>
  </property>
  <property fmtid="{D5CDD505-2E9C-101B-9397-08002B2CF9AE}" pid="61" name="IVID272C0FEF">
    <vt:lpwstr/>
  </property>
  <property fmtid="{D5CDD505-2E9C-101B-9397-08002B2CF9AE}" pid="62" name="IVID240A1504">
    <vt:lpwstr/>
  </property>
  <property fmtid="{D5CDD505-2E9C-101B-9397-08002B2CF9AE}" pid="63" name="IVID2E511106">
    <vt:lpwstr/>
  </property>
  <property fmtid="{D5CDD505-2E9C-101B-9397-08002B2CF9AE}" pid="64" name="IVID2A6D14EB">
    <vt:lpwstr/>
  </property>
  <property fmtid="{D5CDD505-2E9C-101B-9397-08002B2CF9AE}" pid="65" name="IVID386F14FA">
    <vt:lpwstr/>
  </property>
  <property fmtid="{D5CDD505-2E9C-101B-9397-08002B2CF9AE}" pid="66" name="IVIDA1B07F3">
    <vt:lpwstr/>
  </property>
  <property fmtid="{D5CDD505-2E9C-101B-9397-08002B2CF9AE}" pid="67" name="IVID2A6715D8">
    <vt:lpwstr/>
  </property>
  <property fmtid="{D5CDD505-2E9C-101B-9397-08002B2CF9AE}" pid="68" name="IVID222D19FF">
    <vt:lpwstr/>
  </property>
  <property fmtid="{D5CDD505-2E9C-101B-9397-08002B2CF9AE}" pid="69" name="IVID2D4D15EB">
    <vt:lpwstr/>
  </property>
  <property fmtid="{D5CDD505-2E9C-101B-9397-08002B2CF9AE}" pid="70" name="IVID1A3517F4">
    <vt:lpwstr/>
  </property>
  <property fmtid="{D5CDD505-2E9C-101B-9397-08002B2CF9AE}" pid="71" name="IVID2B0E1302">
    <vt:lpwstr/>
  </property>
  <property fmtid="{D5CDD505-2E9C-101B-9397-08002B2CF9AE}" pid="72" name="IVID332E19D7">
    <vt:lpwstr/>
  </property>
  <property fmtid="{D5CDD505-2E9C-101B-9397-08002B2CF9AE}" pid="73" name="IVID22261800">
    <vt:lpwstr/>
  </property>
  <property fmtid="{D5CDD505-2E9C-101B-9397-08002B2CF9AE}" pid="74" name="IVID325116DE">
    <vt:lpwstr/>
  </property>
  <property fmtid="{D5CDD505-2E9C-101B-9397-08002B2CF9AE}" pid="75" name="IVID81113D2">
    <vt:lpwstr/>
  </property>
  <property fmtid="{D5CDD505-2E9C-101B-9397-08002B2CF9AE}" pid="76" name="IVID1D231201">
    <vt:lpwstr/>
  </property>
  <property fmtid="{D5CDD505-2E9C-101B-9397-08002B2CF9AE}" pid="77" name="IVID366A14F0">
    <vt:lpwstr/>
  </property>
  <property fmtid="{D5CDD505-2E9C-101B-9397-08002B2CF9AE}" pid="78" name="IVID316311F9">
    <vt:lpwstr/>
  </property>
  <property fmtid="{D5CDD505-2E9C-101B-9397-08002B2CF9AE}" pid="79" name="IVIDE0715F1">
    <vt:lpwstr/>
  </property>
  <property fmtid="{D5CDD505-2E9C-101B-9397-08002B2CF9AE}" pid="80" name="IVID3B5816EC">
    <vt:lpwstr/>
  </property>
  <property fmtid="{D5CDD505-2E9C-101B-9397-08002B2CF9AE}" pid="81" name="IVID351414F8">
    <vt:lpwstr/>
  </property>
  <property fmtid="{D5CDD505-2E9C-101B-9397-08002B2CF9AE}" pid="82" name="IVID2F251AE7">
    <vt:lpwstr/>
  </property>
  <property fmtid="{D5CDD505-2E9C-101B-9397-08002B2CF9AE}" pid="83" name="IVID2A5E1D03">
    <vt:lpwstr/>
  </property>
  <property fmtid="{D5CDD505-2E9C-101B-9397-08002B2CF9AE}" pid="84" name="IVID306310DF">
    <vt:lpwstr/>
  </property>
  <property fmtid="{D5CDD505-2E9C-101B-9397-08002B2CF9AE}" pid="85" name="IVID266F16CF">
    <vt:lpwstr/>
  </property>
  <property fmtid="{D5CDD505-2E9C-101B-9397-08002B2CF9AE}" pid="86" name="IVID307414D1">
    <vt:lpwstr/>
  </property>
  <property fmtid="{D5CDD505-2E9C-101B-9397-08002B2CF9AE}" pid="87" name="IVID344B1400">
    <vt:lpwstr/>
  </property>
  <property fmtid="{D5CDD505-2E9C-101B-9397-08002B2CF9AE}" pid="88" name="IVID135B1DF5">
    <vt:lpwstr/>
  </property>
  <property fmtid="{D5CDD505-2E9C-101B-9397-08002B2CF9AE}" pid="89" name="IVID1A3716D3">
    <vt:lpwstr/>
  </property>
  <property fmtid="{D5CDD505-2E9C-101B-9397-08002B2CF9AE}" pid="90" name="IVIDD1916DB">
    <vt:lpwstr/>
  </property>
  <property fmtid="{D5CDD505-2E9C-101B-9397-08002B2CF9AE}" pid="91" name="IVID11431AF1">
    <vt:lpwstr/>
  </property>
  <property fmtid="{D5CDD505-2E9C-101B-9397-08002B2CF9AE}" pid="92" name="IVID1B2C19F3">
    <vt:lpwstr/>
  </property>
  <property fmtid="{D5CDD505-2E9C-101B-9397-08002B2CF9AE}" pid="93" name="IVIDD5E0FE6">
    <vt:lpwstr/>
  </property>
  <property fmtid="{D5CDD505-2E9C-101B-9397-08002B2CF9AE}" pid="94" name="IVID162D1605">
    <vt:lpwstr/>
  </property>
  <property fmtid="{D5CDD505-2E9C-101B-9397-08002B2CF9AE}" pid="95" name="IVID28741007">
    <vt:lpwstr/>
  </property>
  <property fmtid="{D5CDD505-2E9C-101B-9397-08002B2CF9AE}" pid="96" name="IVID2A3614FA">
    <vt:lpwstr/>
  </property>
  <property fmtid="{D5CDD505-2E9C-101B-9397-08002B2CF9AE}" pid="97" name="IVID15231CDF">
    <vt:lpwstr/>
  </property>
  <property fmtid="{D5CDD505-2E9C-101B-9397-08002B2CF9AE}" pid="98" name="IVID322814F3">
    <vt:lpwstr/>
  </property>
  <property fmtid="{D5CDD505-2E9C-101B-9397-08002B2CF9AE}" pid="99" name="IVID2F6C14EF">
    <vt:lpwstr/>
  </property>
  <property fmtid="{D5CDD505-2E9C-101B-9397-08002B2CF9AE}" pid="100" name="IVID252617FB">
    <vt:lpwstr/>
  </property>
  <property fmtid="{D5CDD505-2E9C-101B-9397-08002B2CF9AE}" pid="101" name="IVIDA0D1BD8">
    <vt:lpwstr/>
  </property>
  <property fmtid="{D5CDD505-2E9C-101B-9397-08002B2CF9AE}" pid="102" name="IVID3E4418F8">
    <vt:lpwstr/>
  </property>
  <property fmtid="{D5CDD505-2E9C-101B-9397-08002B2CF9AE}" pid="103" name="IVID18751B08">
    <vt:lpwstr/>
  </property>
  <property fmtid="{D5CDD505-2E9C-101B-9397-08002B2CF9AE}" pid="104" name="IVID242E11FA">
    <vt:lpwstr/>
  </property>
  <property fmtid="{D5CDD505-2E9C-101B-9397-08002B2CF9AE}" pid="105" name="IVID2C5B17D5">
    <vt:lpwstr/>
  </property>
  <property fmtid="{D5CDD505-2E9C-101B-9397-08002B2CF9AE}" pid="106" name="IVID1D4D0E00">
    <vt:lpwstr/>
  </property>
  <property fmtid="{D5CDD505-2E9C-101B-9397-08002B2CF9AE}" pid="107" name="IVID176B1807">
    <vt:lpwstr/>
  </property>
  <property fmtid="{D5CDD505-2E9C-101B-9397-08002B2CF9AE}" pid="108" name="IVID1C4C1ED2">
    <vt:lpwstr/>
  </property>
  <property fmtid="{D5CDD505-2E9C-101B-9397-08002B2CF9AE}" pid="109" name="IVID3C5710EC">
    <vt:lpwstr/>
  </property>
  <property fmtid="{D5CDD505-2E9C-101B-9397-08002B2CF9AE}" pid="110" name="IVID16F44373">
    <vt:lpwstr/>
  </property>
  <property fmtid="{D5CDD505-2E9C-101B-9397-08002B2CF9AE}" pid="111" name="IVID44F14F6">
    <vt:lpwstr/>
  </property>
  <property fmtid="{D5CDD505-2E9C-101B-9397-08002B2CF9AE}" pid="112" name="IVID3C1C1DFD">
    <vt:lpwstr/>
  </property>
  <property fmtid="{D5CDD505-2E9C-101B-9397-08002B2CF9AE}" pid="113" name="IVID2169180B">
    <vt:lpwstr/>
  </property>
  <property fmtid="{D5CDD505-2E9C-101B-9397-08002B2CF9AE}" pid="114" name="IVID3B3714D9">
    <vt:lpwstr/>
  </property>
  <property fmtid="{D5CDD505-2E9C-101B-9397-08002B2CF9AE}" pid="115" name="IVID2C7117F2">
    <vt:lpwstr/>
  </property>
  <property fmtid="{D5CDD505-2E9C-101B-9397-08002B2CF9AE}" pid="116" name="IVID1B780FF3">
    <vt:lpwstr/>
  </property>
  <property fmtid="{D5CDD505-2E9C-101B-9397-08002B2CF9AE}" pid="117" name="IVID2B3F11FE">
    <vt:lpwstr/>
  </property>
  <property fmtid="{D5CDD505-2E9C-101B-9397-08002B2CF9AE}" pid="118" name="IVID323E1004">
    <vt:lpwstr/>
  </property>
  <property fmtid="{D5CDD505-2E9C-101B-9397-08002B2CF9AE}" pid="119" name="IVIDE7111E9">
    <vt:lpwstr/>
  </property>
  <property fmtid="{D5CDD505-2E9C-101B-9397-08002B2CF9AE}" pid="120" name="IVID326E14FF">
    <vt:lpwstr/>
  </property>
</Properties>
</file>