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4년 업무\0. 팀서무\7월-세외수입(사전정보공개)등록\"/>
    </mc:Choice>
  </mc:AlternateContent>
  <xr:revisionPtr revIDLastSave="0" documentId="8_{2EFB26E9-40FA-4AAC-A2BC-8AC71B38FD75}" xr6:coauthVersionLast="47" xr6:coauthVersionMax="47" xr10:uidLastSave="{00000000-0000-0000-0000-000000000000}"/>
  <bookViews>
    <workbookView xWindow="28680" yWindow="-120" windowWidth="29040" windowHeight="15840" tabRatio="820"/>
  </bookViews>
  <sheets>
    <sheet name="군구세외 일반회계" sheetId="55" r:id="rId1"/>
    <sheet name="군구세외 일반회계_지난년도" sheetId="57" r:id="rId2"/>
    <sheet name="군구세외 특별회계(수정)" sheetId="58" r:id="rId3"/>
    <sheet name="군구세외 과목별(수정)" sheetId="61" r:id="rId4"/>
    <sheet name="시세외 특별회계(위임)" sheetId="59" r:id="rId5"/>
  </sheets>
  <definedNames>
    <definedName name="_xlnm.Print_Area" localSheetId="3">'군구세외 과목별(수정)'!$B$1:$L$6</definedName>
    <definedName name="_xlnm.Print_Area" localSheetId="0">'군구세외 일반회계'!$B$1:$L$71</definedName>
    <definedName name="_xlnm.Print_Area" localSheetId="1">'군구세외 일반회계_지난년도'!$B$1:$L$71</definedName>
    <definedName name="_xlnm.Print_Area" localSheetId="2">'군구세외 특별회계(수정)'!$B$1:$L$71</definedName>
    <definedName name="_xlnm.Print_Area" localSheetId="4">'시세외 특별회계(위임)'!$B$1:$L$83</definedName>
    <definedName name="_xlnm.Print_Titles" localSheetId="3">'군구세외 과목별(수정)'!$5:$6</definedName>
    <definedName name="_xlnm.Print_Titles" localSheetId="0">'군구세외 일반회계'!$5:$6</definedName>
    <definedName name="_xlnm.Print_Titles" localSheetId="1">'군구세외 일반회계_지난년도'!$5:$6</definedName>
    <definedName name="_xlnm.Print_Titles" localSheetId="2">'군구세외 특별회계(수정)'!$5:$6</definedName>
    <definedName name="_xlnm.Print_Titles" localSheetId="4">'시세외 특별회계(위임)'!$5:$6</definedName>
  </definedNames>
  <calcPr calcId="181029" fullCalcOnLoad="1"/>
</workbook>
</file>

<file path=xl/calcChain.xml><?xml version="1.0" encoding="utf-8"?>
<calcChain xmlns="http://schemas.openxmlformats.org/spreadsheetml/2006/main">
  <c r="P72" i="58" l="1"/>
  <c r="O72" i="58"/>
  <c r="P67" i="58"/>
  <c r="P60" i="58"/>
  <c r="O60" i="58"/>
  <c r="P57" i="58"/>
  <c r="O56" i="58"/>
  <c r="P54" i="58"/>
  <c r="O51" i="58"/>
  <c r="P45" i="58"/>
  <c r="P44" i="58"/>
  <c r="P38" i="58"/>
  <c r="P33" i="58"/>
  <c r="O30" i="58"/>
  <c r="O27" i="58"/>
  <c r="P25" i="58"/>
  <c r="O25" i="58"/>
  <c r="P21" i="58"/>
  <c r="O20" i="58"/>
  <c r="O18" i="58"/>
  <c r="O13" i="58"/>
  <c r="O11" i="58"/>
  <c r="E8" i="58"/>
  <c r="K8" i="59"/>
  <c r="P21" i="59"/>
  <c r="H8" i="59"/>
  <c r="H7" i="59"/>
  <c r="O32" i="61"/>
  <c r="O24" i="61"/>
  <c r="G11" i="61"/>
  <c r="O56" i="57"/>
  <c r="L47" i="57"/>
  <c r="M43" i="57"/>
  <c r="M39" i="57"/>
  <c r="L38" i="57"/>
  <c r="L35" i="57"/>
  <c r="M33" i="57"/>
  <c r="O31" i="57"/>
  <c r="M31" i="57"/>
  <c r="M30" i="57"/>
  <c r="M27" i="57"/>
  <c r="M25" i="57"/>
  <c r="M24" i="57"/>
  <c r="M23" i="57"/>
  <c r="M21" i="57"/>
  <c r="M19" i="57"/>
  <c r="O18" i="57"/>
  <c r="M17" i="57"/>
  <c r="O16" i="57"/>
  <c r="L15" i="57"/>
  <c r="M13" i="57"/>
  <c r="L11" i="57"/>
  <c r="M10" i="57"/>
  <c r="L72" i="55"/>
  <c r="M71" i="55"/>
  <c r="L64" i="55"/>
  <c r="P56" i="55"/>
  <c r="P50" i="55"/>
  <c r="P44" i="55"/>
  <c r="L37" i="55"/>
  <c r="L30" i="55"/>
  <c r="M30" i="55"/>
  <c r="O26" i="55"/>
  <c r="L25" i="55"/>
  <c r="M23" i="55"/>
  <c r="L18" i="55"/>
  <c r="L16" i="55"/>
  <c r="L14" i="55"/>
  <c r="M57" i="55"/>
  <c r="M56" i="55"/>
  <c r="L53" i="55"/>
  <c r="M49" i="55"/>
  <c r="L38" i="55"/>
  <c r="L31" i="55"/>
  <c r="M25" i="55"/>
  <c r="M24" i="55"/>
  <c r="L17" i="55"/>
  <c r="M15" i="55"/>
  <c r="O56" i="55"/>
  <c r="L56" i="55"/>
  <c r="L50" i="55"/>
  <c r="M32" i="55"/>
  <c r="L32" i="55"/>
  <c r="L29" i="55"/>
  <c r="M14" i="55"/>
  <c r="L59" i="55"/>
  <c r="M55" i="55"/>
  <c r="M43" i="55"/>
  <c r="M37" i="55"/>
  <c r="M19" i="55"/>
  <c r="Q10" i="58"/>
  <c r="Q8" i="58"/>
  <c r="M31" i="55"/>
  <c r="B4" i="59"/>
  <c r="B2" i="59"/>
  <c r="B4" i="61"/>
  <c r="B2" i="61"/>
  <c r="B4" i="58"/>
  <c r="B2" i="58"/>
  <c r="B4" i="57"/>
  <c r="F11" i="61"/>
  <c r="F10" i="61"/>
  <c r="H11" i="61"/>
  <c r="H8" i="61"/>
  <c r="K11" i="61"/>
  <c r="F12" i="61"/>
  <c r="H12" i="61"/>
  <c r="H10" i="61"/>
  <c r="K12" i="61"/>
  <c r="K9" i="61"/>
  <c r="O33" i="61"/>
  <c r="O34" i="61"/>
  <c r="O35" i="61"/>
  <c r="O36" i="61"/>
  <c r="L3" i="59"/>
  <c r="L3" i="61"/>
  <c r="L3" i="58"/>
  <c r="L3" i="57"/>
  <c r="E12" i="61"/>
  <c r="E9" i="61"/>
  <c r="E11" i="61"/>
  <c r="E8" i="61"/>
  <c r="M77" i="57"/>
  <c r="L77" i="57"/>
  <c r="M75" i="57"/>
  <c r="L75" i="57"/>
  <c r="M73" i="57"/>
  <c r="L73" i="57"/>
  <c r="M71" i="57"/>
  <c r="L71" i="57"/>
  <c r="M70" i="57"/>
  <c r="L70" i="57"/>
  <c r="M68" i="57"/>
  <c r="L68" i="57"/>
  <c r="M66" i="57"/>
  <c r="L66" i="57"/>
  <c r="M64" i="57"/>
  <c r="L64" i="57"/>
  <c r="M61" i="57"/>
  <c r="L61" i="57"/>
  <c r="M59" i="57"/>
  <c r="L59" i="57"/>
  <c r="M57" i="57"/>
  <c r="L57" i="57"/>
  <c r="M55" i="57"/>
  <c r="L55" i="57"/>
  <c r="M54" i="57"/>
  <c r="M53" i="57"/>
  <c r="L53" i="57"/>
  <c r="M51" i="57"/>
  <c r="L51" i="57"/>
  <c r="M49" i="57"/>
  <c r="L49" i="57"/>
  <c r="M47" i="57"/>
  <c r="M45" i="57"/>
  <c r="L45" i="57"/>
  <c r="L43" i="57"/>
  <c r="L39" i="57"/>
  <c r="M37" i="57"/>
  <c r="L37" i="57"/>
  <c r="M35" i="57"/>
  <c r="L32" i="57"/>
  <c r="M29" i="57"/>
  <c r="L29" i="57"/>
  <c r="L25" i="57"/>
  <c r="E8" i="57"/>
  <c r="M18" i="57"/>
  <c r="M15" i="57"/>
  <c r="L13" i="57"/>
  <c r="B2" i="55"/>
  <c r="O44" i="55"/>
  <c r="M77" i="55"/>
  <c r="L77" i="55"/>
  <c r="M50" i="55"/>
  <c r="M70" i="55"/>
  <c r="L70" i="55"/>
  <c r="L55" i="55"/>
  <c r="M38" i="55"/>
  <c r="L19" i="55"/>
  <c r="O45" i="58"/>
  <c r="O73" i="58"/>
  <c r="O21" i="58"/>
  <c r="B2" i="57"/>
  <c r="L46" i="57"/>
  <c r="M72" i="57"/>
  <c r="L72" i="57"/>
  <c r="M76" i="57"/>
  <c r="L76" i="57"/>
  <c r="L43" i="55"/>
  <c r="L15" i="55"/>
  <c r="L74" i="57"/>
  <c r="M74" i="57"/>
  <c r="O82" i="59"/>
  <c r="O21" i="59"/>
  <c r="O53" i="59"/>
  <c r="P82" i="59"/>
  <c r="O33" i="58"/>
  <c r="O50" i="58"/>
  <c r="P50" i="58"/>
  <c r="O26" i="58"/>
  <c r="P26" i="58"/>
  <c r="O38" i="58"/>
  <c r="O54" i="58"/>
  <c r="O14" i="58"/>
  <c r="P14" i="58"/>
  <c r="O32" i="58"/>
  <c r="O57" i="58"/>
  <c r="O49" i="58"/>
  <c r="O16" i="59"/>
  <c r="P16" i="59"/>
  <c r="P26" i="59"/>
  <c r="O26" i="59"/>
  <c r="P44" i="59"/>
  <c r="O44" i="59"/>
  <c r="P47" i="59"/>
  <c r="O47" i="59"/>
  <c r="O50" i="59"/>
  <c r="P50" i="59"/>
  <c r="P55" i="59"/>
  <c r="O55" i="59"/>
  <c r="O80" i="59"/>
  <c r="P80" i="59"/>
  <c r="P79" i="59"/>
  <c r="O46" i="59"/>
  <c r="O11" i="59"/>
  <c r="P11" i="59"/>
  <c r="O14" i="59"/>
  <c r="P14" i="59"/>
  <c r="P24" i="59"/>
  <c r="O24" i="59"/>
  <c r="P34" i="59"/>
  <c r="P35" i="59"/>
  <c r="O35" i="59"/>
  <c r="O38" i="59"/>
  <c r="P38" i="59"/>
  <c r="O79" i="59"/>
  <c r="P19" i="59"/>
  <c r="O19" i="59"/>
  <c r="P32" i="59"/>
  <c r="O32" i="59"/>
  <c r="P58" i="59"/>
  <c r="O58" i="59"/>
  <c r="P83" i="59"/>
  <c r="O83" i="59"/>
  <c r="O52" i="59"/>
  <c r="O75" i="59"/>
  <c r="P27" i="59"/>
  <c r="O27" i="59"/>
  <c r="P30" i="59"/>
  <c r="O30" i="59"/>
  <c r="P45" i="59"/>
  <c r="O45" i="59"/>
  <c r="O51" i="59"/>
  <c r="P51" i="59"/>
  <c r="P56" i="59"/>
  <c r="O56" i="59"/>
  <c r="O74" i="59"/>
  <c r="P15" i="59"/>
  <c r="O15" i="59"/>
  <c r="O17" i="59"/>
  <c r="P17" i="59"/>
  <c r="O25" i="59"/>
  <c r="P25" i="59"/>
  <c r="P39" i="59"/>
  <c r="O39" i="59"/>
  <c r="O43" i="59"/>
  <c r="P43" i="59"/>
  <c r="P54" i="59"/>
  <c r="O54" i="59"/>
  <c r="K7" i="59"/>
  <c r="O87" i="59"/>
  <c r="O92" i="59"/>
  <c r="E8" i="59"/>
  <c r="P20" i="59"/>
  <c r="O20" i="59"/>
  <c r="O33" i="59"/>
  <c r="P33" i="59"/>
  <c r="P59" i="59"/>
  <c r="O59" i="59"/>
  <c r="O10" i="59"/>
  <c r="O23" i="59"/>
  <c r="P23" i="59"/>
  <c r="G8" i="59"/>
  <c r="L8" i="59"/>
  <c r="O18" i="59"/>
  <c r="P18" i="59"/>
  <c r="O22" i="59"/>
  <c r="O31" i="59"/>
  <c r="P31" i="59"/>
  <c r="O57" i="59"/>
  <c r="P57" i="59"/>
  <c r="O27" i="61"/>
  <c r="P27" i="61"/>
  <c r="O17" i="61"/>
  <c r="P24" i="61"/>
  <c r="P30" i="61"/>
  <c r="O30" i="61"/>
  <c r="O21" i="61"/>
  <c r="P21" i="61"/>
  <c r="G8" i="61"/>
  <c r="L11" i="61"/>
  <c r="M11" i="61"/>
  <c r="P18" i="61"/>
  <c r="O29" i="61"/>
  <c r="P29" i="61"/>
  <c r="O15" i="61"/>
  <c r="P15" i="61"/>
  <c r="I12" i="61"/>
  <c r="O18" i="61"/>
  <c r="P34" i="61"/>
  <c r="P32" i="61"/>
  <c r="P35" i="61"/>
  <c r="P22" i="61"/>
  <c r="O23" i="61"/>
  <c r="P23" i="61"/>
  <c r="P33" i="61"/>
  <c r="P36" i="61"/>
  <c r="O20" i="61"/>
  <c r="F8" i="61"/>
  <c r="G12" i="61"/>
  <c r="G9" i="61"/>
  <c r="O28" i="61"/>
  <c r="O16" i="61"/>
  <c r="O14" i="61"/>
  <c r="P58" i="57"/>
  <c r="P14" i="57"/>
  <c r="P17" i="57"/>
  <c r="O20" i="57"/>
  <c r="P20" i="57"/>
  <c r="O61" i="57"/>
  <c r="L12" i="57"/>
  <c r="P24" i="57"/>
  <c r="P27" i="57"/>
  <c r="P31" i="57"/>
  <c r="P43" i="57"/>
  <c r="O43" i="57"/>
  <c r="O75" i="57"/>
  <c r="P74" i="57"/>
  <c r="P55" i="57"/>
  <c r="O55" i="57"/>
  <c r="P11" i="57"/>
  <c r="P15" i="57"/>
  <c r="P18" i="57"/>
  <c r="P21" i="57"/>
  <c r="O47" i="57"/>
  <c r="M67" i="57"/>
  <c r="L67" i="57"/>
  <c r="O29" i="57"/>
  <c r="P28" i="57"/>
  <c r="P29" i="57"/>
  <c r="P32" i="57"/>
  <c r="P44" i="57"/>
  <c r="M63" i="57"/>
  <c r="L63" i="57"/>
  <c r="O32" i="57"/>
  <c r="P36" i="57"/>
  <c r="P37" i="57"/>
  <c r="O44" i="57"/>
  <c r="O49" i="57"/>
  <c r="P48" i="57"/>
  <c r="O53" i="57"/>
  <c r="P53" i="57"/>
  <c r="P56" i="57"/>
  <c r="P59" i="57"/>
  <c r="O59" i="57"/>
  <c r="O73" i="57"/>
  <c r="O76" i="57"/>
  <c r="P13" i="57"/>
  <c r="P12" i="57"/>
  <c r="P16" i="57"/>
  <c r="P19" i="57"/>
  <c r="M69" i="57"/>
  <c r="L69" i="57"/>
  <c r="O77" i="57"/>
  <c r="P51" i="57"/>
  <c r="O51" i="57"/>
  <c r="O23" i="57"/>
  <c r="P23" i="57"/>
  <c r="P22" i="57"/>
  <c r="P26" i="57"/>
  <c r="P30" i="57"/>
  <c r="P33" i="57"/>
  <c r="O33" i="57"/>
  <c r="P45" i="57"/>
  <c r="O45" i="57"/>
  <c r="O35" i="57"/>
  <c r="H8" i="57"/>
  <c r="O26" i="57"/>
  <c r="P38" i="57"/>
  <c r="O41" i="57"/>
  <c r="L41" i="57"/>
  <c r="M41" i="57"/>
  <c r="P50" i="57"/>
  <c r="O54" i="57"/>
  <c r="P54" i="57"/>
  <c r="O57" i="57"/>
  <c r="P57" i="57"/>
  <c r="L65" i="57"/>
  <c r="M65" i="57"/>
  <c r="P39" i="57"/>
  <c r="O58" i="57"/>
  <c r="K8" i="57"/>
  <c r="L48" i="57"/>
  <c r="L52" i="57"/>
  <c r="O71" i="57"/>
  <c r="P71" i="57"/>
  <c r="O24" i="57"/>
  <c r="M11" i="57"/>
  <c r="O17" i="57"/>
  <c r="L24" i="57"/>
  <c r="L31" i="57"/>
  <c r="M38" i="57"/>
  <c r="L60" i="57"/>
  <c r="O10" i="57"/>
  <c r="O11" i="57"/>
  <c r="O21" i="57"/>
  <c r="L18" i="57"/>
  <c r="O39" i="57"/>
  <c r="L54" i="57"/>
  <c r="O22" i="57"/>
  <c r="O46" i="57"/>
  <c r="O48" i="57"/>
  <c r="O52" i="57"/>
  <c r="O60" i="57"/>
  <c r="O30" i="57"/>
  <c r="O27" i="57"/>
  <c r="L19" i="57"/>
  <c r="M32" i="57"/>
  <c r="O64" i="57"/>
  <c r="O68" i="57"/>
  <c r="O13" i="57"/>
  <c r="O19" i="57"/>
  <c r="L14" i="57"/>
  <c r="L27" i="57"/>
  <c r="L33" i="57"/>
  <c r="O15" i="57"/>
  <c r="L34" i="57"/>
  <c r="M14" i="57"/>
  <c r="L21" i="57"/>
  <c r="L50" i="57"/>
  <c r="L56" i="57"/>
  <c r="O42" i="57"/>
  <c r="M50" i="57"/>
  <c r="M56" i="57"/>
  <c r="O70" i="57"/>
  <c r="O14" i="57"/>
  <c r="O66" i="57"/>
  <c r="L42" i="57"/>
  <c r="O50" i="57"/>
  <c r="L22" i="57"/>
  <c r="L16" i="57"/>
  <c r="M42" i="57"/>
  <c r="L10" i="57"/>
  <c r="M16" i="57"/>
  <c r="O38" i="57"/>
  <c r="L17" i="57"/>
  <c r="L23" i="57"/>
  <c r="L30" i="57"/>
  <c r="O37" i="57"/>
  <c r="O25" i="57"/>
  <c r="O25" i="55"/>
  <c r="P25" i="55"/>
  <c r="P39" i="55"/>
  <c r="O55" i="55"/>
  <c r="P55" i="55"/>
  <c r="P17" i="55"/>
  <c r="O17" i="55"/>
  <c r="P57" i="55"/>
  <c r="K8" i="55"/>
  <c r="K7" i="55"/>
  <c r="P15" i="55"/>
  <c r="O31" i="55"/>
  <c r="P31" i="55"/>
  <c r="P21" i="55"/>
  <c r="O13" i="55"/>
  <c r="O20" i="55"/>
  <c r="P20" i="55"/>
  <c r="P58" i="55"/>
  <c r="O58" i="55"/>
  <c r="M65" i="55"/>
  <c r="P27" i="55"/>
  <c r="P18" i="55"/>
  <c r="P24" i="55"/>
  <c r="O24" i="55"/>
  <c r="P54" i="55"/>
  <c r="O19" i="55"/>
  <c r="P19" i="55"/>
  <c r="O32" i="55"/>
  <c r="P32" i="55"/>
  <c r="P51" i="55"/>
  <c r="P11" i="55"/>
  <c r="O43" i="55"/>
  <c r="P43" i="55"/>
  <c r="P45" i="55"/>
  <c r="O59" i="55"/>
  <c r="P71" i="55"/>
  <c r="O14" i="55"/>
  <c r="O57" i="55"/>
  <c r="O16" i="55"/>
  <c r="L13" i="55"/>
  <c r="O38" i="55"/>
  <c r="O61" i="55"/>
  <c r="P14" i="55"/>
  <c r="M16" i="55"/>
  <c r="L71" i="55"/>
  <c r="E8" i="55"/>
  <c r="E7" i="55"/>
  <c r="P26" i="55"/>
  <c r="O33" i="55"/>
  <c r="M17" i="55"/>
  <c r="L23" i="55"/>
  <c r="F8" i="55"/>
  <c r="P38" i="55"/>
  <c r="M10" i="55"/>
  <c r="M29" i="55"/>
  <c r="M46" i="55"/>
  <c r="L52" i="55"/>
  <c r="M52" i="55"/>
  <c r="L36" i="55"/>
  <c r="M36" i="55"/>
  <c r="H8" i="55"/>
  <c r="L74" i="55"/>
  <c r="M74" i="55"/>
  <c r="M9" i="55"/>
  <c r="L46" i="55"/>
  <c r="O15" i="55"/>
  <c r="O18" i="55"/>
  <c r="M42" i="55"/>
  <c r="O66" i="55"/>
  <c r="L9" i="55"/>
  <c r="L54" i="55"/>
  <c r="L24" i="55"/>
  <c r="M54" i="55"/>
  <c r="O54" i="55"/>
  <c r="O75" i="55"/>
  <c r="L57" i="55"/>
  <c r="G8" i="55"/>
  <c r="G7" i="55"/>
  <c r="M33" i="55"/>
  <c r="L33" i="55"/>
  <c r="L39" i="55"/>
  <c r="O27" i="55"/>
  <c r="L51" i="55"/>
  <c r="M68" i="55"/>
  <c r="L68" i="55"/>
  <c r="M27" i="55"/>
  <c r="L27" i="55"/>
  <c r="M73" i="55"/>
  <c r="O73" i="55"/>
  <c r="L66" i="55"/>
  <c r="M66" i="55"/>
  <c r="O21" i="55"/>
  <c r="M47" i="55"/>
  <c r="L47" i="55"/>
  <c r="M21" i="55"/>
  <c r="L21" i="55"/>
  <c r="M35" i="55"/>
  <c r="O45" i="55"/>
  <c r="M75" i="55"/>
  <c r="L75" i="55"/>
  <c r="M45" i="55"/>
  <c r="L45" i="55"/>
  <c r="O47" i="55"/>
  <c r="O35" i="55"/>
  <c r="L10" i="55"/>
  <c r="M59" i="55"/>
  <c r="M13" i="55"/>
  <c r="O51" i="55"/>
  <c r="L35" i="55"/>
  <c r="O71" i="55"/>
  <c r="M53" i="55"/>
  <c r="L73" i="55"/>
  <c r="O50" i="55"/>
  <c r="L69" i="55"/>
  <c r="L60" i="55"/>
  <c r="M60" i="55"/>
  <c r="L22" i="55"/>
  <c r="M22" i="55"/>
  <c r="M41" i="55"/>
  <c r="L41" i="55"/>
  <c r="M48" i="55"/>
  <c r="L48" i="55"/>
  <c r="M63" i="55"/>
  <c r="L63" i="55"/>
  <c r="L67" i="55"/>
  <c r="M67" i="55"/>
  <c r="M34" i="55"/>
  <c r="L34" i="55"/>
  <c r="M72" i="55"/>
  <c r="M76" i="55"/>
  <c r="L76" i="55"/>
  <c r="L65" i="55"/>
  <c r="M18" i="55"/>
  <c r="L49" i="55"/>
  <c r="O23" i="55"/>
  <c r="O42" i="55"/>
  <c r="L42" i="55"/>
  <c r="P61" i="58"/>
  <c r="P49" i="58"/>
  <c r="O37" i="58"/>
  <c r="O66" i="58"/>
  <c r="O42" i="58"/>
  <c r="P10" i="59"/>
  <c r="P9" i="59"/>
  <c r="O85" i="59"/>
  <c r="P85" i="59"/>
  <c r="E7" i="59"/>
  <c r="O29" i="59"/>
  <c r="O61" i="59"/>
  <c r="O49" i="59"/>
  <c r="P49" i="59"/>
  <c r="P91" i="59"/>
  <c r="O91" i="59"/>
  <c r="P81" i="59"/>
  <c r="O34" i="59"/>
  <c r="O37" i="59"/>
  <c r="P92" i="59"/>
  <c r="J8" i="59"/>
  <c r="J7" i="59"/>
  <c r="O13" i="59"/>
  <c r="P46" i="59"/>
  <c r="O78" i="59"/>
  <c r="O42" i="59"/>
  <c r="P42" i="59"/>
  <c r="P22" i="59"/>
  <c r="P86" i="59"/>
  <c r="O86" i="59"/>
  <c r="O81" i="59"/>
  <c r="P52" i="59"/>
  <c r="P53" i="59"/>
  <c r="P74" i="59"/>
  <c r="O9" i="59"/>
  <c r="F8" i="59"/>
  <c r="P87" i="59"/>
  <c r="P75" i="59"/>
  <c r="J12" i="61"/>
  <c r="P17" i="61"/>
  <c r="P25" i="61"/>
  <c r="P16" i="61"/>
  <c r="I11" i="61"/>
  <c r="P28" i="61"/>
  <c r="O22" i="61"/>
  <c r="O26" i="61"/>
  <c r="P20" i="61"/>
  <c r="O31" i="61"/>
  <c r="O19" i="61"/>
  <c r="P77" i="57"/>
  <c r="F8" i="57"/>
  <c r="O12" i="57"/>
  <c r="O40" i="57"/>
  <c r="L36" i="57"/>
  <c r="M36" i="57"/>
  <c r="M60" i="57"/>
  <c r="L40" i="57"/>
  <c r="M40" i="57"/>
  <c r="P75" i="57"/>
  <c r="P42" i="57"/>
  <c r="M22" i="57"/>
  <c r="P72" i="57"/>
  <c r="P52" i="57"/>
  <c r="O72" i="57"/>
  <c r="M46" i="57"/>
  <c r="M12" i="57"/>
  <c r="G8" i="57"/>
  <c r="G7" i="57"/>
  <c r="M9" i="57"/>
  <c r="L9" i="57"/>
  <c r="M28" i="57"/>
  <c r="L28" i="57"/>
  <c r="M52" i="57"/>
  <c r="P41" i="57"/>
  <c r="O9" i="57"/>
  <c r="L62" i="57"/>
  <c r="M62" i="57"/>
  <c r="O74" i="57"/>
  <c r="J8" i="57"/>
  <c r="J7" i="57"/>
  <c r="M48" i="57"/>
  <c r="H7" i="57"/>
  <c r="P73" i="57"/>
  <c r="P49" i="57"/>
  <c r="P60" i="57"/>
  <c r="P10" i="57"/>
  <c r="P68" i="57"/>
  <c r="O36" i="57"/>
  <c r="P34" i="57"/>
  <c r="P47" i="57"/>
  <c r="I8" i="57"/>
  <c r="P9" i="57"/>
  <c r="P25" i="57"/>
  <c r="O34" i="57"/>
  <c r="K7" i="57"/>
  <c r="P46" i="57"/>
  <c r="M34" i="57"/>
  <c r="P61" i="57"/>
  <c r="O28" i="57"/>
  <c r="P35" i="57"/>
  <c r="P76" i="57"/>
  <c r="O77" i="55"/>
  <c r="P49" i="55"/>
  <c r="O49" i="55"/>
  <c r="P64" i="55"/>
  <c r="P29" i="55"/>
  <c r="P16" i="55"/>
  <c r="P70" i="55"/>
  <c r="O70" i="55"/>
  <c r="P33" i="55"/>
  <c r="P53" i="55"/>
  <c r="O53" i="55"/>
  <c r="P68" i="55"/>
  <c r="P10" i="55"/>
  <c r="O10" i="55"/>
  <c r="P30" i="55"/>
  <c r="P37" i="55"/>
  <c r="O37" i="55"/>
  <c r="O30" i="55"/>
  <c r="P75" i="55"/>
  <c r="P59" i="55"/>
  <c r="O68" i="55"/>
  <c r="O29" i="55"/>
  <c r="P73" i="55"/>
  <c r="P35" i="55"/>
  <c r="L12" i="55"/>
  <c r="M12" i="55"/>
  <c r="M51" i="55"/>
  <c r="M61" i="55"/>
  <c r="M11" i="55"/>
  <c r="L11" i="55"/>
  <c r="L61" i="55"/>
  <c r="O64" i="55"/>
  <c r="M64" i="55"/>
  <c r="O11" i="55"/>
  <c r="M8" i="55"/>
  <c r="L62" i="55"/>
  <c r="L28" i="55"/>
  <c r="M28" i="55"/>
  <c r="M40" i="55"/>
  <c r="L40" i="55"/>
  <c r="F7" i="55"/>
  <c r="M69" i="55"/>
  <c r="P78" i="59"/>
  <c r="P12" i="59"/>
  <c r="O12" i="59"/>
  <c r="P28" i="59"/>
  <c r="O28" i="59"/>
  <c r="P84" i="59"/>
  <c r="O84" i="59"/>
  <c r="P29" i="59"/>
  <c r="P13" i="59"/>
  <c r="P48" i="59"/>
  <c r="O48" i="59"/>
  <c r="F7" i="59"/>
  <c r="P41" i="59"/>
  <c r="O41" i="59"/>
  <c r="I8" i="59"/>
  <c r="P36" i="59"/>
  <c r="O36" i="59"/>
  <c r="P60" i="59"/>
  <c r="O60" i="59"/>
  <c r="P77" i="59"/>
  <c r="O77" i="59"/>
  <c r="P37" i="59"/>
  <c r="P61" i="59"/>
  <c r="M8" i="59"/>
  <c r="J11" i="61"/>
  <c r="P14" i="61"/>
  <c r="O11" i="61"/>
  <c r="P19" i="61"/>
  <c r="P13" i="61"/>
  <c r="P31" i="61"/>
  <c r="O13" i="61"/>
  <c r="P26" i="61"/>
  <c r="O25" i="61"/>
  <c r="P70" i="57"/>
  <c r="P67" i="57"/>
  <c r="O67" i="57"/>
  <c r="P65" i="57"/>
  <c r="O65" i="57"/>
  <c r="P63" i="57"/>
  <c r="O63" i="57"/>
  <c r="P69" i="57"/>
  <c r="O69" i="57"/>
  <c r="P40" i="57"/>
  <c r="F7" i="57"/>
  <c r="P8" i="57"/>
  <c r="P66" i="57"/>
  <c r="P64" i="57"/>
  <c r="P61" i="55"/>
  <c r="P13" i="55"/>
  <c r="P65" i="55"/>
  <c r="O65" i="55"/>
  <c r="P63" i="55"/>
  <c r="O63" i="55"/>
  <c r="P22" i="55"/>
  <c r="O22" i="55"/>
  <c r="P67" i="55"/>
  <c r="O67" i="55"/>
  <c r="P72" i="55"/>
  <c r="O72" i="55"/>
  <c r="P42" i="55"/>
  <c r="P69" i="55"/>
  <c r="O69" i="55"/>
  <c r="P48" i="55"/>
  <c r="O48" i="55"/>
  <c r="P34" i="55"/>
  <c r="O34" i="55"/>
  <c r="P41" i="55"/>
  <c r="O41" i="55"/>
  <c r="P12" i="55"/>
  <c r="P74" i="55"/>
  <c r="O74" i="55"/>
  <c r="O12" i="55"/>
  <c r="P76" i="55"/>
  <c r="O76" i="55"/>
  <c r="P46" i="55"/>
  <c r="O46" i="55"/>
  <c r="P36" i="55"/>
  <c r="O36" i="55"/>
  <c r="P52" i="55"/>
  <c r="O28" i="55"/>
  <c r="P77" i="55"/>
  <c r="P66" i="55"/>
  <c r="P60" i="55"/>
  <c r="O60" i="55"/>
  <c r="H7" i="55"/>
  <c r="P47" i="55"/>
  <c r="P23" i="55"/>
  <c r="P9" i="55"/>
  <c r="I8" i="55"/>
  <c r="O9" i="55"/>
  <c r="J8" i="55"/>
  <c r="J7" i="55"/>
  <c r="O52" i="55"/>
  <c r="O39" i="55"/>
  <c r="M39" i="55"/>
  <c r="M62" i="55"/>
  <c r="P40" i="59"/>
  <c r="O40" i="59"/>
  <c r="P73" i="59"/>
  <c r="O73" i="59"/>
  <c r="P62" i="57"/>
  <c r="O62" i="57"/>
  <c r="I7" i="57"/>
  <c r="P62" i="55"/>
  <c r="O62" i="55"/>
  <c r="P28" i="55"/>
  <c r="P40" i="55"/>
  <c r="O40" i="55"/>
  <c r="I7" i="59"/>
  <c r="G7" i="59"/>
  <c r="M7" i="59"/>
  <c r="L7" i="59"/>
  <c r="O8" i="59"/>
  <c r="O7" i="59"/>
  <c r="O3" i="59"/>
  <c r="P7" i="59"/>
  <c r="P8" i="59"/>
  <c r="P7" i="57"/>
  <c r="L8" i="57"/>
  <c r="L7" i="57"/>
  <c r="M7" i="57"/>
  <c r="O8" i="57"/>
  <c r="M8" i="57"/>
  <c r="O7" i="57"/>
  <c r="O3" i="57"/>
  <c r="M7" i="55"/>
  <c r="P8" i="55"/>
  <c r="L7" i="55"/>
  <c r="L8" i="55"/>
  <c r="I7" i="55"/>
  <c r="O8" i="55"/>
  <c r="P7" i="55"/>
  <c r="O7" i="55"/>
  <c r="O3" i="55"/>
  <c r="G7" i="61"/>
  <c r="G10" i="61"/>
  <c r="M10" i="61"/>
  <c r="K10" i="61"/>
  <c r="M8" i="61"/>
  <c r="P12" i="61"/>
  <c r="P11" i="61"/>
  <c r="H9" i="61"/>
  <c r="O12" i="61"/>
  <c r="I10" i="61"/>
  <c r="H7" i="61"/>
  <c r="I8" i="61"/>
  <c r="L9" i="61"/>
  <c r="M9" i="61"/>
  <c r="L8" i="61"/>
  <c r="E7" i="61"/>
  <c r="L7" i="61"/>
  <c r="E10" i="61"/>
  <c r="L10" i="61"/>
  <c r="K8" i="61"/>
  <c r="K7" i="61"/>
  <c r="L12" i="61"/>
  <c r="F9" i="61"/>
  <c r="F7" i="61"/>
  <c r="M7" i="61"/>
  <c r="M12" i="61"/>
  <c r="O10" i="61"/>
  <c r="O36" i="58"/>
  <c r="O43" i="58"/>
  <c r="P43" i="58"/>
  <c r="P36" i="58"/>
  <c r="O39" i="58"/>
  <c r="P39" i="58"/>
  <c r="P11" i="58"/>
  <c r="O23" i="58"/>
  <c r="P23" i="58"/>
  <c r="P27" i="58"/>
  <c r="O35" i="58"/>
  <c r="P35" i="58"/>
  <c r="O16" i="58"/>
  <c r="P16" i="58"/>
  <c r="O64" i="58"/>
  <c r="O31" i="58"/>
  <c r="P31" i="58"/>
  <c r="O19" i="58"/>
  <c r="P19" i="58"/>
  <c r="P24" i="58"/>
  <c r="O63" i="58"/>
  <c r="E7" i="58"/>
  <c r="O48" i="58"/>
  <c r="P48" i="58"/>
  <c r="P51" i="58"/>
  <c r="O65" i="58"/>
  <c r="G8" i="58"/>
  <c r="P59" i="58"/>
  <c r="O59" i="58"/>
  <c r="O67" i="58"/>
  <c r="O71" i="58"/>
  <c r="P71" i="58"/>
  <c r="H8" i="58"/>
  <c r="H7" i="58"/>
  <c r="O22" i="58"/>
  <c r="O34" i="58"/>
  <c r="O47" i="58"/>
  <c r="P55" i="58"/>
  <c r="O70" i="58"/>
  <c r="P30" i="58"/>
  <c r="P68" i="58"/>
  <c r="P32" i="58"/>
  <c r="O24" i="58"/>
  <c r="O68" i="58"/>
  <c r="O77" i="58"/>
  <c r="P37" i="58"/>
  <c r="O55" i="58"/>
  <c r="P20" i="58"/>
  <c r="O44" i="58"/>
  <c r="K8" i="58"/>
  <c r="K7" i="58"/>
  <c r="P65" i="58"/>
  <c r="P66" i="58"/>
  <c r="P56" i="58"/>
  <c r="P18" i="58"/>
  <c r="P13" i="58"/>
  <c r="O61" i="58"/>
  <c r="P73" i="58"/>
  <c r="O41" i="58"/>
  <c r="J10" i="61"/>
  <c r="P10" i="61"/>
  <c r="J8" i="61"/>
  <c r="P8" i="61"/>
  <c r="I9" i="61"/>
  <c r="I7" i="61"/>
  <c r="O8" i="61"/>
  <c r="P64" i="58"/>
  <c r="P75" i="58"/>
  <c r="O69" i="58"/>
  <c r="P47" i="58"/>
  <c r="P34" i="58"/>
  <c r="F8" i="58"/>
  <c r="P17" i="58"/>
  <c r="P10" i="58"/>
  <c r="P42" i="58"/>
  <c r="P15" i="58"/>
  <c r="P58" i="58"/>
  <c r="O29" i="58"/>
  <c r="O46" i="58"/>
  <c r="P46" i="58"/>
  <c r="P77" i="58"/>
  <c r="O15" i="58"/>
  <c r="P22" i="58"/>
  <c r="P69" i="58"/>
  <c r="L8" i="58"/>
  <c r="G7" i="58"/>
  <c r="M8" i="58"/>
  <c r="O17" i="58"/>
  <c r="P53" i="58"/>
  <c r="O53" i="58"/>
  <c r="O75" i="58"/>
  <c r="O10" i="58"/>
  <c r="O12" i="58"/>
  <c r="P63" i="58"/>
  <c r="O58" i="58"/>
  <c r="J9" i="61"/>
  <c r="P9" i="61"/>
  <c r="J7" i="61"/>
  <c r="P7" i="61"/>
  <c r="O7" i="61"/>
  <c r="O9" i="61"/>
  <c r="P74" i="58"/>
  <c r="O74" i="58"/>
  <c r="P76" i="58"/>
  <c r="O76" i="58"/>
  <c r="L7" i="58"/>
  <c r="P9" i="58"/>
  <c r="I8" i="58"/>
  <c r="O9" i="58"/>
  <c r="P52" i="58"/>
  <c r="O52" i="58"/>
  <c r="P62" i="58"/>
  <c r="P41" i="58"/>
  <c r="J8" i="58"/>
  <c r="P12" i="58"/>
  <c r="P28" i="58"/>
  <c r="O28" i="58"/>
  <c r="P70" i="58"/>
  <c r="O62" i="58"/>
  <c r="F7" i="58"/>
  <c r="O8" i="58"/>
  <c r="P29" i="58"/>
  <c r="O3" i="61"/>
  <c r="J7" i="58"/>
  <c r="P8" i="58"/>
  <c r="I7" i="58"/>
  <c r="P7" i="58"/>
  <c r="P40" i="58"/>
  <c r="O40" i="58"/>
  <c r="O7" i="58"/>
  <c r="O3" i="58"/>
  <c r="M7" i="58"/>
</calcChain>
</file>

<file path=xl/comments1.xml><?xml version="1.0" encoding="utf-8"?>
<comments xmlns="http://schemas.openxmlformats.org/spreadsheetml/2006/main">
  <authors>
    <author>user</author>
  </authors>
  <commentList>
    <comment ref="C72" authorId="0" shapeId="0">
      <text>
        <r>
          <rPr>
            <sz val="9"/>
            <color indexed="81"/>
            <rFont val="돋움"/>
            <family val="3"/>
            <charset val="129"/>
          </rPr>
          <t>주차요금수입</t>
        </r>
        <r>
          <rPr>
            <sz val="9"/>
            <color indexed="81"/>
            <rFont val="Tahoma"/>
            <family val="2"/>
          </rPr>
          <t>~</t>
        </r>
        <r>
          <rPr>
            <sz val="9"/>
            <color indexed="81"/>
            <rFont val="돋움"/>
            <family val="3"/>
            <charset val="129"/>
          </rPr>
          <t>기반시설부담금에
해당하지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지난년도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수입</t>
        </r>
      </text>
    </comment>
    <comment ref="C76" authorId="0" shapeId="0">
      <text>
        <r>
          <rPr>
            <sz val="9"/>
            <color indexed="81"/>
            <rFont val="돋움"/>
            <family val="3"/>
            <charset val="129"/>
          </rPr>
          <t>여객자동차운수사업법위반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과징금을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과징금</t>
        </r>
      </text>
    </comment>
    <comment ref="C90" authorId="0" shapeId="0">
      <text>
        <r>
          <rPr>
            <sz val="9"/>
            <color indexed="81"/>
            <rFont val="돋움"/>
            <family val="3"/>
            <charset val="129"/>
          </rPr>
          <t>학교용지부담금</t>
        </r>
        <r>
          <rPr>
            <sz val="9"/>
            <color indexed="81"/>
            <rFont val="Tahoma"/>
            <family val="2"/>
          </rPr>
          <t>~</t>
        </r>
        <r>
          <rPr>
            <sz val="9"/>
            <color indexed="81"/>
            <rFont val="돋움"/>
            <family val="3"/>
            <charset val="129"/>
          </rPr>
          <t>기반시설부담금을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부담금</t>
        </r>
      </text>
    </comment>
  </commentList>
</comments>
</file>

<file path=xl/sharedStrings.xml><?xml version="1.0" encoding="utf-8"?>
<sst xmlns="http://schemas.openxmlformats.org/spreadsheetml/2006/main" count="437" uniqueCount="119">
  <si>
    <t xml:space="preserve"> </t>
  </si>
  <si>
    <t>징수결정액</t>
    <phoneticPr fontId="2" type="noConversion"/>
  </si>
  <si>
    <t>징 수 액</t>
    <phoneticPr fontId="2" type="noConversion"/>
  </si>
  <si>
    <t>최종예산액</t>
    <phoneticPr fontId="2" type="noConversion"/>
  </si>
  <si>
    <t>구 분</t>
    <phoneticPr fontId="2" type="noConversion"/>
  </si>
  <si>
    <t>(A)</t>
    <phoneticPr fontId="2" type="noConversion"/>
  </si>
  <si>
    <t>(B)</t>
    <phoneticPr fontId="2" type="noConversion"/>
  </si>
  <si>
    <t>(C)</t>
    <phoneticPr fontId="2" type="noConversion"/>
  </si>
  <si>
    <t>(D)</t>
    <phoneticPr fontId="2" type="noConversion"/>
  </si>
  <si>
    <t>징수율</t>
    <phoneticPr fontId="2" type="noConversion"/>
  </si>
  <si>
    <t>(C/A)</t>
    <phoneticPr fontId="2" type="noConversion"/>
  </si>
  <si>
    <t>(C/B)</t>
    <phoneticPr fontId="2" type="noConversion"/>
  </si>
  <si>
    <t xml:space="preserve"> 항 목 별</t>
    <phoneticPr fontId="2" type="noConversion"/>
  </si>
  <si>
    <t>(단위:원,%)</t>
    <phoneticPr fontId="2" type="noConversion"/>
  </si>
  <si>
    <t>미수납액</t>
  </si>
  <si>
    <t>미수납액
(E=B-C-D)</t>
    <phoneticPr fontId="2" type="noConversion"/>
  </si>
  <si>
    <t>체납액
(F=E-G)</t>
  </si>
  <si>
    <t>납기미도래
(G)</t>
  </si>
  <si>
    <t>200 세외수입</t>
    <phoneticPr fontId="2" type="noConversion"/>
  </si>
  <si>
    <t>210 경상적세외수입</t>
    <phoneticPr fontId="2" type="noConversion"/>
  </si>
  <si>
    <t>211 재산임대수입</t>
    <phoneticPr fontId="2" type="noConversion"/>
  </si>
  <si>
    <t>211-01 국유재산임대료</t>
    <phoneticPr fontId="2" type="noConversion"/>
  </si>
  <si>
    <t>211-02 공유재산임대료</t>
    <phoneticPr fontId="2" type="noConversion"/>
  </si>
  <si>
    <t>212 사용료수입</t>
    <phoneticPr fontId="2" type="noConversion"/>
  </si>
  <si>
    <t>212-01 도로사용료</t>
  </si>
  <si>
    <t>212-02 하천사용료</t>
  </si>
  <si>
    <t>212-03 하수도사용료</t>
  </si>
  <si>
    <t>212-04 상수도사용료</t>
  </si>
  <si>
    <t>212-05 공유수면사용료</t>
  </si>
  <si>
    <t>212-06 시장사용료</t>
  </si>
  <si>
    <t>212-07 입장료수입</t>
  </si>
  <si>
    <t>212-08 주차요금수입</t>
  </si>
  <si>
    <t>212-09 기타사용료</t>
  </si>
  <si>
    <t>213 수수료수입</t>
    <phoneticPr fontId="2" type="noConversion"/>
  </si>
  <si>
    <t>213-01 증지수입</t>
  </si>
  <si>
    <t>213-02 폐기물처리수수료</t>
  </si>
  <si>
    <t>213-03 재활용품수거판매수입</t>
  </si>
  <si>
    <t>213-04 보건의료수수료</t>
  </si>
  <si>
    <t>213-05 기타수수료</t>
  </si>
  <si>
    <t>214 사업수입</t>
    <phoneticPr fontId="2" type="noConversion"/>
  </si>
  <si>
    <t>214-01 사업장생산수입</t>
  </si>
  <si>
    <t>214-02 청산금수입</t>
  </si>
  <si>
    <t>214-03 매각사업수입</t>
  </si>
  <si>
    <t>214-04 배당금수입</t>
  </si>
  <si>
    <t>214-05 기타사업수입</t>
  </si>
  <si>
    <t>215 징수교부금수입</t>
    <phoneticPr fontId="2" type="noConversion"/>
  </si>
  <si>
    <t>216 이자수입</t>
    <phoneticPr fontId="2" type="noConversion"/>
  </si>
  <si>
    <t>216-01 공공예금이자수입</t>
  </si>
  <si>
    <t>216-02 융자금회수이자수입</t>
  </si>
  <si>
    <t>216-03 기타이자수입</t>
  </si>
  <si>
    <t>220 임시적세외수입</t>
    <phoneticPr fontId="2" type="noConversion"/>
  </si>
  <si>
    <t>221 재산매각수입</t>
    <phoneticPr fontId="2" type="noConversion"/>
  </si>
  <si>
    <t>221-01 국유재산매각귀속수입금</t>
  </si>
  <si>
    <t>221-02 시도유재산매각귀속수입금</t>
  </si>
  <si>
    <t>221-03 공유재산매각수입금</t>
  </si>
  <si>
    <t>221-04 불용품매각대금</t>
  </si>
  <si>
    <t>222 자치단체간부담금</t>
    <phoneticPr fontId="2" type="noConversion"/>
  </si>
  <si>
    <t>215-01 징수교부금수입</t>
  </si>
  <si>
    <t>222-01 자치단체간부담금</t>
  </si>
  <si>
    <t>223 보조금반환수입</t>
    <phoneticPr fontId="2" type="noConversion"/>
  </si>
  <si>
    <t>223-01 시ㆍ도비보조금등반환수입</t>
  </si>
  <si>
    <t>223-02 자체보조금등반환수입</t>
  </si>
  <si>
    <t>223-03 위탁비반환수입</t>
  </si>
  <si>
    <t>224 기타수입</t>
    <phoneticPr fontId="2" type="noConversion"/>
  </si>
  <si>
    <t>224-01 체납처분수입</t>
  </si>
  <si>
    <t>224-02 보상금수납금</t>
  </si>
  <si>
    <t>224-03 기부금수입</t>
  </si>
  <si>
    <t>224-04 지적재조사조정금</t>
  </si>
  <si>
    <t>224-05 지방교부세감소분보전수입</t>
  </si>
  <si>
    <t>224-06 위약금</t>
  </si>
  <si>
    <t>224-07 그외수입</t>
  </si>
  <si>
    <t>225 지난년도수입</t>
    <phoneticPr fontId="2" type="noConversion"/>
  </si>
  <si>
    <t>225-01 지난년도수입</t>
  </si>
  <si>
    <r>
      <t>230 지방행정제재</t>
    </r>
    <r>
      <rPr>
        <sz val="9"/>
        <rFont val="맑은 고딕"/>
        <family val="3"/>
        <charset val="129"/>
      </rPr>
      <t>‧</t>
    </r>
    <r>
      <rPr>
        <sz val="9"/>
        <rFont val="굴림"/>
        <family val="3"/>
      </rPr>
      <t>부과금</t>
    </r>
    <phoneticPr fontId="2" type="noConversion"/>
  </si>
  <si>
    <t>231 과징금</t>
    <phoneticPr fontId="2" type="noConversion"/>
  </si>
  <si>
    <t>231-01 과징금</t>
    <phoneticPr fontId="2" type="noConversion"/>
  </si>
  <si>
    <t>232 이행강제금</t>
    <phoneticPr fontId="2" type="noConversion"/>
  </si>
  <si>
    <t>232-01 이행강제금</t>
    <phoneticPr fontId="2" type="noConversion"/>
  </si>
  <si>
    <t>233 변상금</t>
    <phoneticPr fontId="2" type="noConversion"/>
  </si>
  <si>
    <t>233-01 변상금</t>
    <phoneticPr fontId="2" type="noConversion"/>
  </si>
  <si>
    <t>234 과태료</t>
    <phoneticPr fontId="2" type="noConversion"/>
  </si>
  <si>
    <t>234-01 차량관련과태료</t>
  </si>
  <si>
    <t>234-02 기타과태료</t>
  </si>
  <si>
    <t>235 환수금</t>
    <phoneticPr fontId="2" type="noConversion"/>
  </si>
  <si>
    <t>235-01 부정이익환수금</t>
  </si>
  <si>
    <t>236-01 부담금</t>
  </si>
  <si>
    <t>236 부담금</t>
    <phoneticPr fontId="2" type="noConversion"/>
  </si>
  <si>
    <t>237 범칙금</t>
    <phoneticPr fontId="2" type="noConversion"/>
  </si>
  <si>
    <t>237-01 범칙금</t>
    <phoneticPr fontId="2" type="noConversion"/>
  </si>
  <si>
    <t>기관명</t>
    <phoneticPr fontId="2" type="noConversion"/>
  </si>
  <si>
    <t>주차요금수입</t>
    <phoneticPr fontId="2" type="noConversion"/>
  </si>
  <si>
    <t>청산금수입</t>
    <phoneticPr fontId="2" type="noConversion"/>
  </si>
  <si>
    <t>매각사업수입</t>
    <phoneticPr fontId="2" type="noConversion"/>
  </si>
  <si>
    <t>기타사업수입</t>
    <phoneticPr fontId="2" type="noConversion"/>
  </si>
  <si>
    <t>그외수입</t>
    <phoneticPr fontId="2" type="noConversion"/>
  </si>
  <si>
    <t>여객자동차운수사업법위반 과징금</t>
    <phoneticPr fontId="2" type="noConversion"/>
  </si>
  <si>
    <t>과징금</t>
    <phoneticPr fontId="2" type="noConversion"/>
  </si>
  <si>
    <t>변상금</t>
    <phoneticPr fontId="2" type="noConversion"/>
  </si>
  <si>
    <t>기반시설부담금</t>
    <phoneticPr fontId="2" type="noConversion"/>
  </si>
  <si>
    <t>학교용지부담금</t>
    <phoneticPr fontId="2" type="noConversion"/>
  </si>
  <si>
    <t>교통유발부담금</t>
    <phoneticPr fontId="2" type="noConversion"/>
  </si>
  <si>
    <t>기타과징금</t>
    <phoneticPr fontId="2" type="noConversion"/>
  </si>
  <si>
    <t>부담금</t>
    <phoneticPr fontId="2" type="noConversion"/>
  </si>
  <si>
    <t>지난년도수입</t>
    <phoneticPr fontId="2" type="noConversion"/>
  </si>
  <si>
    <t>현년도</t>
    <phoneticPr fontId="2" type="noConversion"/>
  </si>
  <si>
    <t>과년도</t>
    <phoneticPr fontId="2" type="noConversion"/>
  </si>
  <si>
    <t>국공유변상금</t>
    <phoneticPr fontId="2" type="noConversion"/>
  </si>
  <si>
    <t>책임보험미가입과태료</t>
    <phoneticPr fontId="2" type="noConversion"/>
  </si>
  <si>
    <t>자동차검사지연과태료</t>
    <phoneticPr fontId="2" type="noConversion"/>
  </si>
  <si>
    <t>자동차정밀검사과태료</t>
    <phoneticPr fontId="2" type="noConversion"/>
  </si>
  <si>
    <t>부동산실명법과징금</t>
    <phoneticPr fontId="2" type="noConversion"/>
  </si>
  <si>
    <t>건축법이행강제금</t>
    <phoneticPr fontId="2" type="noConversion"/>
  </si>
  <si>
    <t>주정차위반과태료</t>
    <phoneticPr fontId="2" type="noConversion"/>
  </si>
  <si>
    <t>일반회계</t>
    <phoneticPr fontId="2" type="noConversion"/>
  </si>
  <si>
    <t>특별회계</t>
    <phoneticPr fontId="2" type="noConversion"/>
  </si>
  <si>
    <t>합       계</t>
    <phoneticPr fontId="2" type="noConversion"/>
  </si>
  <si>
    <t>정리보류액</t>
  </si>
  <si>
    <t>서구</t>
    <phoneticPr fontId="2" type="noConversion"/>
  </si>
  <si>
    <t xml:space="preserve">2024년  2월 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</si>
</sst>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80" formatCode="_-* #,##0.0_-;\-* #,##0.0_-;_-* &quot;-&quot;_-;_-@_-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굴림"/>
      <family val="3"/>
      <charset val="129"/>
    </font>
    <font>
      <sz val="10"/>
      <name val="굴림"/>
      <family val="3"/>
      <charset val="129"/>
    </font>
    <font>
      <b/>
      <sz val="12"/>
      <name val="굴림"/>
      <family val="3"/>
      <charset val="129"/>
    </font>
    <font>
      <sz val="9"/>
      <name val="굴림"/>
      <family val="3"/>
      <charset val="129"/>
    </font>
    <font>
      <sz val="14"/>
      <name val="굴림"/>
      <family val="3"/>
      <charset val="129"/>
    </font>
    <font>
      <sz val="11"/>
      <name val="굴림"/>
      <family val="3"/>
      <charset val="129"/>
    </font>
    <font>
      <sz val="20"/>
      <name val="HY헤드라인M"/>
      <family val="1"/>
      <charset val="129"/>
    </font>
    <font>
      <sz val="9"/>
      <name val="맑은 고딕"/>
      <family val="3"/>
      <charset val="129"/>
    </font>
    <font>
      <sz val="9"/>
      <name val="굴림"/>
      <family val="3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rgb="FFFF0000"/>
      <name val="굴림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FEFCB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5" fillId="0" borderId="0">
      <alignment vertical="center"/>
    </xf>
  </cellStyleXfs>
  <cellXfs count="147">
    <xf numFmtId="0" fontId="0" fillId="0" borderId="0" xfId="0"/>
    <xf numFmtId="41" fontId="3" fillId="0" borderId="0" xfId="1" applyFont="1" applyFill="1" applyBorder="1" applyAlignment="1" applyProtection="1">
      <alignment vertical="center"/>
    </xf>
    <xf numFmtId="41" fontId="4" fillId="0" borderId="0" xfId="1" applyFont="1" applyFill="1" applyBorder="1" applyAlignment="1" applyProtection="1">
      <alignment vertical="center"/>
    </xf>
    <xf numFmtId="41" fontId="4" fillId="0" borderId="0" xfId="1" applyFont="1" applyAlignment="1" applyProtection="1">
      <alignment vertical="center"/>
    </xf>
    <xf numFmtId="41" fontId="3" fillId="0" borderId="0" xfId="1" applyFont="1" applyAlignment="1" applyProtection="1">
      <alignment vertical="center"/>
    </xf>
    <xf numFmtId="41" fontId="6" fillId="0" borderId="0" xfId="1" applyFont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8" fillId="0" borderId="0" xfId="0" applyFont="1" applyFill="1" applyProtection="1"/>
    <xf numFmtId="41" fontId="6" fillId="2" borderId="1" xfId="1" applyFont="1" applyFill="1" applyBorder="1" applyAlignment="1" applyProtection="1">
      <alignment vertical="center"/>
    </xf>
    <xf numFmtId="41" fontId="6" fillId="2" borderId="2" xfId="1" applyFont="1" applyFill="1" applyBorder="1" applyAlignment="1" applyProtection="1">
      <alignment horizontal="right" vertical="center"/>
    </xf>
    <xf numFmtId="41" fontId="6" fillId="2" borderId="3" xfId="1" applyFont="1" applyFill="1" applyBorder="1" applyAlignment="1" applyProtection="1">
      <alignment horizontal="right" vertical="center"/>
    </xf>
    <xf numFmtId="41" fontId="6" fillId="2" borderId="4" xfId="1" applyFont="1" applyFill="1" applyBorder="1" applyAlignment="1" applyProtection="1">
      <alignment horizontal="centerContinuous" vertical="center"/>
    </xf>
    <xf numFmtId="41" fontId="6" fillId="2" borderId="4" xfId="1" applyFont="1" applyFill="1" applyBorder="1" applyAlignment="1" applyProtection="1">
      <alignment horizontal="center" vertical="center"/>
    </xf>
    <xf numFmtId="41" fontId="5" fillId="3" borderId="5" xfId="1" applyFont="1" applyFill="1" applyBorder="1" applyAlignment="1" applyProtection="1">
      <alignment horizontal="center" vertical="center"/>
    </xf>
    <xf numFmtId="41" fontId="6" fillId="2" borderId="6" xfId="1" applyFont="1" applyFill="1" applyBorder="1" applyAlignment="1" applyProtection="1">
      <alignment vertical="center"/>
    </xf>
    <xf numFmtId="41" fontId="6" fillId="2" borderId="0" xfId="1" applyFont="1" applyFill="1" applyBorder="1" applyAlignment="1" applyProtection="1">
      <alignment vertical="center"/>
    </xf>
    <xf numFmtId="41" fontId="6" fillId="2" borderId="7" xfId="1" applyFont="1" applyFill="1" applyBorder="1" applyAlignment="1" applyProtection="1">
      <alignment vertical="center"/>
    </xf>
    <xf numFmtId="41" fontId="6" fillId="2" borderId="8" xfId="1" quotePrefix="1" applyFont="1" applyFill="1" applyBorder="1" applyAlignment="1" applyProtection="1">
      <alignment horizontal="center" vertical="center"/>
    </xf>
    <xf numFmtId="41" fontId="6" fillId="2" borderId="9" xfId="1" quotePrefix="1" applyFont="1" applyFill="1" applyBorder="1" applyAlignment="1" applyProtection="1">
      <alignment horizontal="center" vertical="center"/>
    </xf>
    <xf numFmtId="41" fontId="6" fillId="2" borderId="10" xfId="1" quotePrefix="1" applyFont="1" applyFill="1" applyBorder="1" applyAlignment="1" applyProtection="1">
      <alignment horizontal="center" vertical="center"/>
    </xf>
    <xf numFmtId="41" fontId="6" fillId="2" borderId="11" xfId="1" applyFont="1" applyFill="1" applyBorder="1" applyAlignment="1" applyProtection="1">
      <alignment horizontal="centerContinuous" vertical="center"/>
    </xf>
    <xf numFmtId="41" fontId="6" fillId="2" borderId="12" xfId="1" applyFont="1" applyFill="1" applyBorder="1" applyAlignment="1" applyProtection="1">
      <alignment horizontal="centerContinuous" vertical="center"/>
    </xf>
    <xf numFmtId="41" fontId="6" fillId="2" borderId="8" xfId="1" quotePrefix="1" applyFont="1" applyFill="1" applyBorder="1" applyAlignment="1" applyProtection="1">
      <alignment horizontal="center" vertical="center" wrapText="1"/>
    </xf>
    <xf numFmtId="41" fontId="11" fillId="4" borderId="13" xfId="1" applyFont="1" applyFill="1" applyBorder="1" applyAlignment="1" applyProtection="1">
      <alignment vertical="center" shrinkToFit="1"/>
    </xf>
    <xf numFmtId="180" fontId="11" fillId="4" borderId="13" xfId="1" applyNumberFormat="1" applyFont="1" applyFill="1" applyBorder="1" applyAlignment="1" applyProtection="1">
      <alignment vertical="center" shrinkToFit="1"/>
    </xf>
    <xf numFmtId="180" fontId="11" fillId="4" borderId="14" xfId="1" applyNumberFormat="1" applyFont="1" applyFill="1" applyBorder="1" applyAlignment="1" applyProtection="1">
      <alignment vertical="center" shrinkToFit="1"/>
    </xf>
    <xf numFmtId="41" fontId="11" fillId="5" borderId="15" xfId="1" applyFont="1" applyFill="1" applyBorder="1" applyAlignment="1" applyProtection="1">
      <alignment vertical="center" shrinkToFit="1"/>
    </xf>
    <xf numFmtId="41" fontId="11" fillId="5" borderId="16" xfId="1" applyFont="1" applyFill="1" applyBorder="1" applyAlignment="1" applyProtection="1">
      <alignment vertical="center" shrinkToFit="1"/>
    </xf>
    <xf numFmtId="41" fontId="11" fillId="6" borderId="17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 shrinkToFit="1"/>
    </xf>
    <xf numFmtId="41" fontId="11" fillId="6" borderId="19" xfId="1" applyFont="1" applyFill="1" applyBorder="1" applyAlignment="1" applyProtection="1">
      <alignment vertical="center" shrinkToFit="1"/>
    </xf>
    <xf numFmtId="41" fontId="11" fillId="2" borderId="18" xfId="1" applyFont="1" applyFill="1" applyBorder="1" applyAlignment="1" applyProtection="1">
      <alignment vertical="center"/>
    </xf>
    <xf numFmtId="41" fontId="11" fillId="0" borderId="18" xfId="1" applyFont="1" applyFill="1" applyBorder="1" applyAlignment="1" applyProtection="1">
      <alignment vertical="center" shrinkToFit="1"/>
      <protection locked="0"/>
    </xf>
    <xf numFmtId="41" fontId="11" fillId="0" borderId="18" xfId="1" applyFont="1" applyFill="1" applyBorder="1" applyAlignment="1" applyProtection="1">
      <alignment vertical="center" shrinkToFit="1"/>
    </xf>
    <xf numFmtId="41" fontId="11" fillId="0" borderId="19" xfId="1" applyFont="1" applyFill="1" applyBorder="1" applyAlignment="1" applyProtection="1">
      <alignment vertical="center" shrinkToFit="1"/>
    </xf>
    <xf numFmtId="180" fontId="11" fillId="8" borderId="18" xfId="1" applyNumberFormat="1" applyFont="1" applyFill="1" applyBorder="1" applyAlignment="1" applyProtection="1">
      <alignment vertical="center" shrinkToFit="1"/>
    </xf>
    <xf numFmtId="180" fontId="11" fillId="8" borderId="19" xfId="1" applyNumberFormat="1" applyFont="1" applyFill="1" applyBorder="1" applyAlignment="1" applyProtection="1">
      <alignment vertical="center" shrinkToFit="1"/>
    </xf>
    <xf numFmtId="180" fontId="11" fillId="0" borderId="18" xfId="1" applyNumberFormat="1" applyFont="1" applyFill="1" applyBorder="1" applyAlignment="1" applyProtection="1">
      <alignment vertical="center" shrinkToFit="1"/>
    </xf>
    <xf numFmtId="180" fontId="11" fillId="0" borderId="19" xfId="1" applyNumberFormat="1" applyFont="1" applyFill="1" applyBorder="1" applyAlignment="1" applyProtection="1">
      <alignment vertical="center" shrinkToFit="1"/>
    </xf>
    <xf numFmtId="41" fontId="11" fillId="5" borderId="18" xfId="1" applyFont="1" applyFill="1" applyBorder="1" applyAlignment="1" applyProtection="1">
      <alignment vertical="center" shrinkToFit="1"/>
    </xf>
    <xf numFmtId="180" fontId="11" fillId="5" borderId="18" xfId="1" applyNumberFormat="1" applyFont="1" applyFill="1" applyBorder="1" applyAlignment="1" applyProtection="1">
      <alignment vertical="center" shrinkToFit="1"/>
    </xf>
    <xf numFmtId="180" fontId="11" fillId="5" borderId="19" xfId="1" applyNumberFormat="1" applyFont="1" applyFill="1" applyBorder="1" applyAlignment="1" applyProtection="1">
      <alignment vertical="center" shrinkToFit="1"/>
    </xf>
    <xf numFmtId="41" fontId="11" fillId="2" borderId="17" xfId="1" applyFont="1" applyFill="1" applyBorder="1" applyAlignment="1" applyProtection="1">
      <alignment vertical="center"/>
    </xf>
    <xf numFmtId="41" fontId="11" fillId="7" borderId="18" xfId="1" applyFont="1" applyFill="1" applyBorder="1" applyAlignment="1" applyProtection="1">
      <alignment vertical="center" shrinkToFit="1"/>
      <protection locked="0"/>
    </xf>
    <xf numFmtId="41" fontId="11" fillId="9" borderId="17" xfId="1" applyFont="1" applyFill="1" applyBorder="1" applyAlignment="1" applyProtection="1">
      <alignment vertical="center"/>
    </xf>
    <xf numFmtId="41" fontId="11" fillId="9" borderId="18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 shrinkToFit="1"/>
      <protection locked="0"/>
    </xf>
    <xf numFmtId="41" fontId="11" fillId="10" borderId="18" xfId="1" applyFont="1" applyFill="1" applyBorder="1" applyAlignment="1" applyProtection="1">
      <alignment vertical="center" shrinkToFit="1"/>
      <protection locked="0"/>
    </xf>
    <xf numFmtId="41" fontId="11" fillId="10" borderId="18" xfId="1" applyFont="1" applyFill="1" applyBorder="1" applyAlignment="1" applyProtection="1">
      <alignment vertical="center" shrinkToFit="1"/>
    </xf>
    <xf numFmtId="180" fontId="11" fillId="10" borderId="18" xfId="1" applyNumberFormat="1" applyFont="1" applyFill="1" applyBorder="1" applyAlignment="1" applyProtection="1">
      <alignment vertical="center" shrinkToFit="1"/>
    </xf>
    <xf numFmtId="180" fontId="11" fillId="10" borderId="19" xfId="1" applyNumberFormat="1" applyFont="1" applyFill="1" applyBorder="1" applyAlignment="1" applyProtection="1">
      <alignment vertical="center" shrinkToFit="1"/>
    </xf>
    <xf numFmtId="41" fontId="11" fillId="11" borderId="18" xfId="1" applyFont="1" applyFill="1" applyBorder="1" applyAlignment="1" applyProtection="1">
      <alignment vertical="center" shrinkToFit="1"/>
      <protection locked="0"/>
    </xf>
    <xf numFmtId="180" fontId="11" fillId="11" borderId="18" xfId="1" applyNumberFormat="1" applyFont="1" applyFill="1" applyBorder="1" applyAlignment="1" applyProtection="1">
      <alignment vertical="center" shrinkToFit="1"/>
    </xf>
    <xf numFmtId="180" fontId="11" fillId="11" borderId="19" xfId="1" applyNumberFormat="1" applyFont="1" applyFill="1" applyBorder="1" applyAlignment="1" applyProtection="1">
      <alignment vertical="center" shrinkToFit="1"/>
    </xf>
    <xf numFmtId="41" fontId="11" fillId="6" borderId="20" xfId="1" applyFont="1" applyFill="1" applyBorder="1" applyAlignment="1" applyProtection="1">
      <alignment vertical="center"/>
    </xf>
    <xf numFmtId="41" fontId="11" fillId="6" borderId="9" xfId="1" applyFont="1" applyFill="1" applyBorder="1" applyAlignment="1" applyProtection="1">
      <alignment vertical="center"/>
    </xf>
    <xf numFmtId="41" fontId="11" fillId="2" borderId="20" xfId="1" applyFont="1" applyFill="1" applyBorder="1" applyAlignment="1" applyProtection="1">
      <alignment vertical="center"/>
    </xf>
    <xf numFmtId="41" fontId="11" fillId="2" borderId="21" xfId="1" applyFont="1" applyFill="1" applyBorder="1" applyAlignment="1" applyProtection="1">
      <alignment vertical="center"/>
    </xf>
    <xf numFmtId="41" fontId="11" fillId="2" borderId="22" xfId="1" applyFont="1" applyFill="1" applyBorder="1" applyAlignment="1" applyProtection="1">
      <alignment vertical="center"/>
    </xf>
    <xf numFmtId="41" fontId="11" fillId="2" borderId="9" xfId="1" applyFont="1" applyFill="1" applyBorder="1" applyAlignment="1" applyProtection="1">
      <alignment vertical="center"/>
    </xf>
    <xf numFmtId="41" fontId="11" fillId="7" borderId="9" xfId="1" applyFont="1" applyFill="1" applyBorder="1" applyAlignment="1" applyProtection="1">
      <alignment vertical="center" shrinkToFit="1"/>
      <protection locked="0"/>
    </xf>
    <xf numFmtId="180" fontId="11" fillId="0" borderId="9" xfId="1" applyNumberFormat="1" applyFont="1" applyFill="1" applyBorder="1" applyAlignment="1" applyProtection="1">
      <alignment vertical="center" shrinkToFit="1"/>
    </xf>
    <xf numFmtId="180" fontId="11" fillId="0" borderId="10" xfId="1" applyNumberFormat="1" applyFont="1" applyFill="1" applyBorder="1" applyAlignment="1" applyProtection="1">
      <alignment vertical="center" shrinkToFit="1"/>
    </xf>
    <xf numFmtId="41" fontId="11" fillId="2" borderId="23" xfId="1" applyFont="1" applyFill="1" applyBorder="1" applyAlignment="1" applyProtection="1">
      <alignment vertical="center"/>
    </xf>
    <xf numFmtId="41" fontId="11" fillId="7" borderId="23" xfId="1" applyFont="1" applyFill="1" applyBorder="1" applyAlignment="1" applyProtection="1">
      <alignment vertical="center" shrinkToFit="1"/>
      <protection locked="0"/>
    </xf>
    <xf numFmtId="41" fontId="11" fillId="0" borderId="23" xfId="1" applyFont="1" applyFill="1" applyBorder="1" applyAlignment="1" applyProtection="1">
      <alignment vertical="center" shrinkToFit="1"/>
    </xf>
    <xf numFmtId="180" fontId="11" fillId="0" borderId="23" xfId="1" applyNumberFormat="1" applyFont="1" applyFill="1" applyBorder="1" applyAlignment="1" applyProtection="1">
      <alignment vertical="center" shrinkToFit="1"/>
    </xf>
    <xf numFmtId="180" fontId="11" fillId="0" borderId="24" xfId="1" applyNumberFormat="1" applyFont="1" applyFill="1" applyBorder="1" applyAlignment="1" applyProtection="1">
      <alignment vertical="center" shrinkToFit="1"/>
    </xf>
    <xf numFmtId="41" fontId="11" fillId="2" borderId="25" xfId="1" applyFont="1" applyFill="1" applyBorder="1" applyAlignment="1" applyProtection="1">
      <alignment vertical="center"/>
    </xf>
    <xf numFmtId="41" fontId="16" fillId="2" borderId="18" xfId="1" applyFont="1" applyFill="1" applyBorder="1" applyAlignment="1" applyProtection="1">
      <alignment vertical="center"/>
    </xf>
    <xf numFmtId="41" fontId="16" fillId="2" borderId="18" xfId="1" applyFont="1" applyFill="1" applyBorder="1" applyAlignment="1" applyProtection="1">
      <alignment vertical="center"/>
    </xf>
    <xf numFmtId="41" fontId="16" fillId="2" borderId="9" xfId="1" applyFont="1" applyFill="1" applyBorder="1" applyAlignment="1" applyProtection="1">
      <alignment vertical="center"/>
    </xf>
    <xf numFmtId="41" fontId="16" fillId="2" borderId="9" xfId="1" applyFont="1" applyFill="1" applyBorder="1" applyAlignment="1" applyProtection="1">
      <alignment vertical="center"/>
    </xf>
    <xf numFmtId="41" fontId="6" fillId="4" borderId="11" xfId="1" applyFont="1" applyFill="1" applyBorder="1" applyAlignment="1" applyProtection="1">
      <alignment vertical="center" shrinkToFit="1"/>
    </xf>
    <xf numFmtId="180" fontId="6" fillId="4" borderId="11" xfId="1" applyNumberFormat="1" applyFont="1" applyFill="1" applyBorder="1" applyAlignment="1" applyProtection="1">
      <alignment vertical="center" shrinkToFit="1"/>
    </xf>
    <xf numFmtId="180" fontId="6" fillId="4" borderId="26" xfId="1" applyNumberFormat="1" applyFont="1" applyFill="1" applyBorder="1" applyAlignment="1" applyProtection="1">
      <alignment vertical="center" shrinkToFit="1"/>
    </xf>
    <xf numFmtId="41" fontId="6" fillId="4" borderId="15" xfId="1" applyFont="1" applyFill="1" applyBorder="1" applyAlignment="1" applyProtection="1">
      <alignment vertical="center"/>
    </xf>
    <xf numFmtId="41" fontId="6" fillId="4" borderId="15" xfId="1" applyFont="1" applyFill="1" applyBorder="1" applyAlignment="1" applyProtection="1">
      <alignment horizontal="center" vertical="center"/>
    </xf>
    <xf numFmtId="41" fontId="6" fillId="4" borderId="15" xfId="1" applyFont="1" applyFill="1" applyBorder="1" applyAlignment="1" applyProtection="1">
      <alignment vertical="center" shrinkToFit="1"/>
    </xf>
    <xf numFmtId="180" fontId="6" fillId="4" borderId="15" xfId="1" applyNumberFormat="1" applyFont="1" applyFill="1" applyBorder="1" applyAlignment="1" applyProtection="1">
      <alignment vertical="center" shrinkToFit="1"/>
    </xf>
    <xf numFmtId="180" fontId="6" fillId="4" borderId="16" xfId="1" applyNumberFormat="1" applyFont="1" applyFill="1" applyBorder="1" applyAlignment="1" applyProtection="1">
      <alignment vertical="center" shrinkToFit="1"/>
    </xf>
    <xf numFmtId="41" fontId="6" fillId="4" borderId="27" xfId="1" applyFont="1" applyFill="1" applyBorder="1" applyAlignment="1" applyProtection="1">
      <alignment vertical="center"/>
    </xf>
    <xf numFmtId="41" fontId="6" fillId="4" borderId="27" xfId="1" applyFont="1" applyFill="1" applyBorder="1" applyAlignment="1" applyProtection="1">
      <alignment horizontal="center" vertical="center"/>
    </xf>
    <xf numFmtId="41" fontId="6" fillId="4" borderId="27" xfId="1" applyFont="1" applyFill="1" applyBorder="1" applyAlignment="1" applyProtection="1">
      <alignment vertical="center" shrinkToFit="1"/>
    </xf>
    <xf numFmtId="180" fontId="6" fillId="4" borderId="27" xfId="1" applyNumberFormat="1" applyFont="1" applyFill="1" applyBorder="1" applyAlignment="1" applyProtection="1">
      <alignment vertical="center" shrinkToFit="1"/>
    </xf>
    <xf numFmtId="180" fontId="6" fillId="4" borderId="28" xfId="1" applyNumberFormat="1" applyFont="1" applyFill="1" applyBorder="1" applyAlignment="1" applyProtection="1">
      <alignment vertical="center" shrinkToFit="1"/>
    </xf>
    <xf numFmtId="41" fontId="6" fillId="12" borderId="15" xfId="1" applyFont="1" applyFill="1" applyBorder="1" applyAlignment="1" applyProtection="1">
      <alignment vertical="center" shrinkToFit="1"/>
    </xf>
    <xf numFmtId="41" fontId="6" fillId="12" borderId="16" xfId="1" applyFont="1" applyFill="1" applyBorder="1" applyAlignment="1" applyProtection="1">
      <alignment vertical="center" shrinkToFit="1"/>
    </xf>
    <xf numFmtId="41" fontId="6" fillId="12" borderId="18" xfId="1" applyFont="1" applyFill="1" applyBorder="1" applyAlignment="1" applyProtection="1">
      <alignment vertical="center"/>
    </xf>
    <xf numFmtId="41" fontId="6" fillId="12" borderId="18" xfId="1" applyFont="1" applyFill="1" applyBorder="1" applyAlignment="1" applyProtection="1">
      <alignment vertical="center" shrinkToFit="1"/>
      <protection locked="0"/>
    </xf>
    <xf numFmtId="41" fontId="6" fillId="12" borderId="18" xfId="1" applyFont="1" applyFill="1" applyBorder="1" applyAlignment="1" applyProtection="1">
      <alignment vertical="center" shrinkToFit="1"/>
    </xf>
    <xf numFmtId="41" fontId="6" fillId="12" borderId="19" xfId="1" applyFont="1" applyFill="1" applyBorder="1" applyAlignment="1" applyProtection="1">
      <alignment vertical="center" shrinkToFit="1"/>
    </xf>
    <xf numFmtId="41" fontId="6" fillId="9" borderId="17" xfId="1" applyFont="1" applyFill="1" applyBorder="1" applyAlignment="1" applyProtection="1">
      <alignment vertical="center"/>
    </xf>
    <xf numFmtId="41" fontId="6" fillId="9" borderId="18" xfId="1" applyFont="1" applyFill="1" applyBorder="1" applyAlignment="1" applyProtection="1">
      <alignment vertical="center"/>
    </xf>
    <xf numFmtId="41" fontId="6" fillId="6" borderId="18" xfId="1" applyFont="1" applyFill="1" applyBorder="1" applyAlignment="1" applyProtection="1">
      <alignment vertical="center" shrinkToFit="1"/>
    </xf>
    <xf numFmtId="41" fontId="6" fillId="6" borderId="19" xfId="1" applyFont="1" applyFill="1" applyBorder="1" applyAlignment="1" applyProtection="1">
      <alignment vertical="center" shrinkToFit="1"/>
    </xf>
    <xf numFmtId="41" fontId="6" fillId="2" borderId="20" xfId="1" applyFont="1" applyFill="1" applyBorder="1" applyAlignment="1" applyProtection="1">
      <alignment vertical="center"/>
    </xf>
    <xf numFmtId="41" fontId="6" fillId="2" borderId="18" xfId="1" applyFont="1" applyFill="1" applyBorder="1" applyAlignment="1" applyProtection="1">
      <alignment vertical="center"/>
    </xf>
    <xf numFmtId="41" fontId="6" fillId="0" borderId="18" xfId="1" applyFont="1" applyFill="1" applyBorder="1" applyAlignment="1" applyProtection="1">
      <alignment vertical="center" shrinkToFit="1"/>
      <protection locked="0"/>
    </xf>
    <xf numFmtId="41" fontId="6" fillId="0" borderId="18" xfId="1" applyFont="1" applyFill="1" applyBorder="1" applyAlignment="1" applyProtection="1">
      <alignment vertical="center" shrinkToFit="1"/>
    </xf>
    <xf numFmtId="41" fontId="6" fillId="0" borderId="19" xfId="1" applyFont="1" applyFill="1" applyBorder="1" applyAlignment="1" applyProtection="1">
      <alignment vertical="center" shrinkToFit="1"/>
    </xf>
    <xf numFmtId="41" fontId="6" fillId="2" borderId="21" xfId="1" applyFont="1" applyFill="1" applyBorder="1" applyAlignment="1" applyProtection="1">
      <alignment vertical="center"/>
    </xf>
    <xf numFmtId="41" fontId="6" fillId="12" borderId="11" xfId="1" applyFont="1" applyFill="1" applyBorder="1" applyAlignment="1" applyProtection="1">
      <alignment vertical="center" shrinkToFit="1"/>
    </xf>
    <xf numFmtId="41" fontId="6" fillId="12" borderId="26" xfId="1" applyFont="1" applyFill="1" applyBorder="1" applyAlignment="1" applyProtection="1">
      <alignment vertical="center" shrinkToFit="1"/>
    </xf>
    <xf numFmtId="41" fontId="6" fillId="12" borderId="23" xfId="1" applyFont="1" applyFill="1" applyBorder="1" applyAlignment="1" applyProtection="1">
      <alignment vertical="center"/>
    </xf>
    <xf numFmtId="41" fontId="6" fillId="12" borderId="23" xfId="1" applyFont="1" applyFill="1" applyBorder="1" applyAlignment="1" applyProtection="1">
      <alignment vertical="center" shrinkToFit="1"/>
      <protection locked="0"/>
    </xf>
    <xf numFmtId="41" fontId="6" fillId="12" borderId="23" xfId="1" applyFont="1" applyFill="1" applyBorder="1" applyAlignment="1" applyProtection="1">
      <alignment vertical="center" shrinkToFit="1"/>
    </xf>
    <xf numFmtId="41" fontId="6" fillId="12" borderId="24" xfId="1" applyFont="1" applyFill="1" applyBorder="1" applyAlignment="1" applyProtection="1">
      <alignment vertical="center" shrinkToFit="1"/>
    </xf>
    <xf numFmtId="41" fontId="6" fillId="2" borderId="9" xfId="1" applyFont="1" applyFill="1" applyBorder="1" applyAlignment="1" applyProtection="1">
      <alignment vertical="center"/>
    </xf>
    <xf numFmtId="41" fontId="6" fillId="0" borderId="9" xfId="1" applyFont="1" applyFill="1" applyBorder="1" applyAlignment="1" applyProtection="1">
      <alignment vertical="center" shrinkToFit="1"/>
      <protection locked="0"/>
    </xf>
    <xf numFmtId="41" fontId="6" fillId="0" borderId="9" xfId="1" applyFont="1" applyFill="1" applyBorder="1" applyAlignment="1" applyProtection="1">
      <alignment vertical="center" shrinkToFit="1"/>
    </xf>
    <xf numFmtId="41" fontId="6" fillId="0" borderId="10" xfId="1" applyFont="1" applyFill="1" applyBorder="1" applyAlignment="1" applyProtection="1">
      <alignment vertical="center" shrinkToFit="1"/>
    </xf>
    <xf numFmtId="41" fontId="6" fillId="2" borderId="23" xfId="1" applyFont="1" applyFill="1" applyBorder="1" applyAlignment="1" applyProtection="1">
      <alignment vertical="center"/>
    </xf>
    <xf numFmtId="41" fontId="6" fillId="0" borderId="23" xfId="1" applyFont="1" applyFill="1" applyBorder="1" applyAlignment="1" applyProtection="1">
      <alignment vertical="center" shrinkToFit="1"/>
      <protection locked="0"/>
    </xf>
    <xf numFmtId="41" fontId="6" fillId="0" borderId="23" xfId="1" applyFont="1" applyFill="1" applyBorder="1" applyAlignment="1" applyProtection="1">
      <alignment vertical="center" shrinkToFit="1"/>
    </xf>
    <xf numFmtId="41" fontId="6" fillId="0" borderId="24" xfId="1" applyFont="1" applyFill="1" applyBorder="1" applyAlignment="1" applyProtection="1">
      <alignment vertical="center" shrinkToFit="1"/>
    </xf>
    <xf numFmtId="41" fontId="6" fillId="0" borderId="0" xfId="0" applyNumberFormat="1" applyFont="1" applyAlignment="1" applyProtection="1">
      <alignment vertical="center"/>
    </xf>
    <xf numFmtId="41" fontId="11" fillId="5" borderId="32" xfId="1" applyFont="1" applyFill="1" applyBorder="1" applyAlignment="1" applyProtection="1">
      <alignment horizontal="left" vertical="center"/>
    </xf>
    <xf numFmtId="41" fontId="11" fillId="5" borderId="11" xfId="1" applyFont="1" applyFill="1" applyBorder="1" applyAlignment="1" applyProtection="1">
      <alignment horizontal="left" vertical="center"/>
    </xf>
    <xf numFmtId="0" fontId="5" fillId="0" borderId="33" xfId="0" applyFont="1" applyBorder="1" applyAlignment="1" applyProtection="1">
      <alignment horizontal="left" vertical="center"/>
      <protection locked="0"/>
    </xf>
    <xf numFmtId="41" fontId="11" fillId="13" borderId="17" xfId="1" applyFont="1" applyFill="1" applyBorder="1" applyAlignment="1" applyProtection="1">
      <alignment horizontal="left" vertical="center"/>
    </xf>
    <xf numFmtId="41" fontId="11" fillId="13" borderId="18" xfId="1" applyFont="1" applyFill="1" applyBorder="1" applyAlignment="1" applyProtection="1">
      <alignment horizontal="left" vertical="center"/>
    </xf>
    <xf numFmtId="41" fontId="11" fillId="2" borderId="17" xfId="1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horizontal="center" vertical="center"/>
      <protection locked="0"/>
    </xf>
    <xf numFmtId="41" fontId="8" fillId="0" borderId="29" xfId="1" applyFont="1" applyFill="1" applyBorder="1" applyAlignment="1" applyProtection="1">
      <alignment horizontal="right" vertical="center"/>
    </xf>
    <xf numFmtId="41" fontId="6" fillId="4" borderId="30" xfId="1" applyFont="1" applyFill="1" applyBorder="1" applyAlignment="1" applyProtection="1">
      <alignment horizontal="left" vertical="center"/>
    </xf>
    <xf numFmtId="41" fontId="11" fillId="4" borderId="13" xfId="1" applyFont="1" applyFill="1" applyBorder="1" applyAlignment="1" applyProtection="1">
      <alignment horizontal="left" vertical="center"/>
    </xf>
    <xf numFmtId="41" fontId="7" fillId="0" borderId="18" xfId="1" applyFont="1" applyFill="1" applyBorder="1" applyAlignment="1" applyProtection="1">
      <alignment horizontal="center" vertical="center"/>
      <protection locked="0"/>
    </xf>
    <xf numFmtId="41" fontId="6" fillId="2" borderId="12" xfId="1" applyFont="1" applyFill="1" applyBorder="1" applyAlignment="1" applyProtection="1">
      <alignment horizontal="center" vertical="center"/>
    </xf>
    <xf numFmtId="41" fontId="6" fillId="2" borderId="31" xfId="1" applyFont="1" applyFill="1" applyBorder="1" applyAlignment="1" applyProtection="1">
      <alignment horizontal="center" vertical="center"/>
    </xf>
    <xf numFmtId="41" fontId="6" fillId="4" borderId="21" xfId="1" applyFont="1" applyFill="1" applyBorder="1" applyAlignment="1" applyProtection="1">
      <alignment horizontal="center" vertical="center"/>
    </xf>
    <xf numFmtId="41" fontId="6" fillId="4" borderId="34" xfId="1" applyFont="1" applyFill="1" applyBorder="1" applyAlignment="1" applyProtection="1">
      <alignment horizontal="center" vertical="center"/>
    </xf>
    <xf numFmtId="41" fontId="6" fillId="12" borderId="20" xfId="1" applyFont="1" applyFill="1" applyBorder="1" applyAlignment="1" applyProtection="1">
      <alignment horizontal="center" vertical="center"/>
    </xf>
    <xf numFmtId="41" fontId="6" fillId="12" borderId="22" xfId="1" applyFont="1" applyFill="1" applyBorder="1" applyAlignment="1" applyProtection="1">
      <alignment horizontal="center" vertical="center"/>
    </xf>
    <xf numFmtId="41" fontId="14" fillId="12" borderId="32" xfId="1" applyFont="1" applyFill="1" applyBorder="1" applyAlignment="1" applyProtection="1">
      <alignment horizontal="center" vertical="center"/>
    </xf>
    <xf numFmtId="41" fontId="14" fillId="12" borderId="11" xfId="1" applyFont="1" applyFill="1" applyBorder="1" applyAlignment="1" applyProtection="1">
      <alignment horizontal="center" vertical="center"/>
    </xf>
    <xf numFmtId="41" fontId="6" fillId="12" borderId="34" xfId="1" applyFont="1" applyFill="1" applyBorder="1" applyAlignment="1" applyProtection="1">
      <alignment horizontal="center" vertical="center"/>
    </xf>
    <xf numFmtId="41" fontId="6" fillId="2" borderId="20" xfId="1" applyFont="1" applyFill="1" applyBorder="1" applyAlignment="1" applyProtection="1">
      <alignment horizontal="center" vertical="center"/>
    </xf>
    <xf numFmtId="41" fontId="6" fillId="2" borderId="34" xfId="1" applyFont="1" applyFill="1" applyBorder="1" applyAlignment="1" applyProtection="1">
      <alignment horizontal="center" vertical="center"/>
    </xf>
    <xf numFmtId="41" fontId="14" fillId="12" borderId="22" xfId="1" applyFont="1" applyFill="1" applyBorder="1" applyAlignment="1" applyProtection="1">
      <alignment horizontal="center" vertical="center"/>
    </xf>
    <xf numFmtId="41" fontId="14" fillId="12" borderId="15" xfId="1" applyFont="1" applyFill="1" applyBorder="1" applyAlignment="1" applyProtection="1">
      <alignment horizontal="center" vertical="center"/>
    </xf>
    <xf numFmtId="41" fontId="14" fillId="4" borderId="32" xfId="1" applyFont="1" applyFill="1" applyBorder="1" applyAlignment="1" applyProtection="1">
      <alignment horizontal="center" vertical="center"/>
    </xf>
    <xf numFmtId="41" fontId="14" fillId="4" borderId="11" xfId="1" applyFont="1" applyFill="1" applyBorder="1" applyAlignment="1" applyProtection="1">
      <alignment horizontal="center" vertical="center"/>
    </xf>
  </cellXfs>
  <cellStyles count="4">
    <cellStyle name="쉼표 [0]" xfId="1" builtinId="6"/>
    <cellStyle name="쉼표 [0] 2" xfId="2"/>
    <cellStyle name="표준" xfId="0" builtinId="0"/>
    <cellStyle name="표준 2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2FED6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CAFAFE"/>
      <rgbColor rgb="00FDFEC6"/>
      <rgbColor rgb="00FFE0D1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106" name="Line 1">
          <a:extLst>
            <a:ext uri="{FF2B5EF4-FFF2-40B4-BE49-F238E27FC236}">
              <a16:creationId xmlns:a16="http://schemas.microsoft.com/office/drawing/2014/main" id="{0BCCBE09-A11D-D2D6-3350-1822B8EA92D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107" name="Line 1">
          <a:extLst>
            <a:ext uri="{FF2B5EF4-FFF2-40B4-BE49-F238E27FC236}">
              <a16:creationId xmlns:a16="http://schemas.microsoft.com/office/drawing/2014/main" id="{DB83F936-1664-8DC0-5088-93A6A5D85FE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108" name="Line 1">
          <a:extLst>
            <a:ext uri="{FF2B5EF4-FFF2-40B4-BE49-F238E27FC236}">
              <a16:creationId xmlns:a16="http://schemas.microsoft.com/office/drawing/2014/main" id="{B122CD86-D9E9-C533-C7F3-E7811BADE92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109" name="Line 1">
          <a:extLst>
            <a:ext uri="{FF2B5EF4-FFF2-40B4-BE49-F238E27FC236}">
              <a16:creationId xmlns:a16="http://schemas.microsoft.com/office/drawing/2014/main" id="{D2D85475-0D87-181D-67C6-02FE5113645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110" name="Line 1">
          <a:extLst>
            <a:ext uri="{FF2B5EF4-FFF2-40B4-BE49-F238E27FC236}">
              <a16:creationId xmlns:a16="http://schemas.microsoft.com/office/drawing/2014/main" id="{075CB07F-6A5A-1824-3825-6CAA0CE2F95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111" name="Line 1">
          <a:extLst>
            <a:ext uri="{FF2B5EF4-FFF2-40B4-BE49-F238E27FC236}">
              <a16:creationId xmlns:a16="http://schemas.microsoft.com/office/drawing/2014/main" id="{5EC85167-72D5-7E38-A5BE-262034BAEB3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112" name="Line 1">
          <a:extLst>
            <a:ext uri="{FF2B5EF4-FFF2-40B4-BE49-F238E27FC236}">
              <a16:creationId xmlns:a16="http://schemas.microsoft.com/office/drawing/2014/main" id="{F708A436-A6E7-1E94-FD34-EC72726B9A4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113" name="Line 1">
          <a:extLst>
            <a:ext uri="{FF2B5EF4-FFF2-40B4-BE49-F238E27FC236}">
              <a16:creationId xmlns:a16="http://schemas.microsoft.com/office/drawing/2014/main" id="{7EB2927C-121B-6C5A-90C6-833752F41C3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114" name="Line 1">
          <a:extLst>
            <a:ext uri="{FF2B5EF4-FFF2-40B4-BE49-F238E27FC236}">
              <a16:creationId xmlns:a16="http://schemas.microsoft.com/office/drawing/2014/main" id="{039C9D07-E093-DFC3-FD44-57201801111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115" name="Line 1">
          <a:extLst>
            <a:ext uri="{FF2B5EF4-FFF2-40B4-BE49-F238E27FC236}">
              <a16:creationId xmlns:a16="http://schemas.microsoft.com/office/drawing/2014/main" id="{6BD62F1B-9935-085B-032E-D9E1F3A013C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116" name="Line 1">
          <a:extLst>
            <a:ext uri="{FF2B5EF4-FFF2-40B4-BE49-F238E27FC236}">
              <a16:creationId xmlns:a16="http://schemas.microsoft.com/office/drawing/2014/main" id="{594EC0F6-BC94-F1B5-19F9-1A593E1BDA6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117" name="Line 1">
          <a:extLst>
            <a:ext uri="{FF2B5EF4-FFF2-40B4-BE49-F238E27FC236}">
              <a16:creationId xmlns:a16="http://schemas.microsoft.com/office/drawing/2014/main" id="{FE8E4C41-6411-C73E-E031-F4EC068D551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118" name="Line 1">
          <a:extLst>
            <a:ext uri="{FF2B5EF4-FFF2-40B4-BE49-F238E27FC236}">
              <a16:creationId xmlns:a16="http://schemas.microsoft.com/office/drawing/2014/main" id="{9DB5BC96-6A26-A84B-AEEF-D9C367CC4C5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119" name="Line 1">
          <a:extLst>
            <a:ext uri="{FF2B5EF4-FFF2-40B4-BE49-F238E27FC236}">
              <a16:creationId xmlns:a16="http://schemas.microsoft.com/office/drawing/2014/main" id="{B9E28AD6-E41A-284C-7ABB-D70A5F3A14E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120" name="Line 1">
          <a:extLst>
            <a:ext uri="{FF2B5EF4-FFF2-40B4-BE49-F238E27FC236}">
              <a16:creationId xmlns:a16="http://schemas.microsoft.com/office/drawing/2014/main" id="{072FB9E1-73F5-A932-301F-837000C4E0A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121" name="Line 1">
          <a:extLst>
            <a:ext uri="{FF2B5EF4-FFF2-40B4-BE49-F238E27FC236}">
              <a16:creationId xmlns:a16="http://schemas.microsoft.com/office/drawing/2014/main" id="{EAE19078-D0F9-2B01-A6E1-226FAE731C8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122" name="Line 1">
          <a:extLst>
            <a:ext uri="{FF2B5EF4-FFF2-40B4-BE49-F238E27FC236}">
              <a16:creationId xmlns:a16="http://schemas.microsoft.com/office/drawing/2014/main" id="{E7D22E96-DC48-C87E-44C1-1C4F9808A2A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123" name="Line 1">
          <a:extLst>
            <a:ext uri="{FF2B5EF4-FFF2-40B4-BE49-F238E27FC236}">
              <a16:creationId xmlns:a16="http://schemas.microsoft.com/office/drawing/2014/main" id="{3D5F2C9F-BC96-7AE9-0CDA-1B23CA06751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124" name="Line 1">
          <a:extLst>
            <a:ext uri="{FF2B5EF4-FFF2-40B4-BE49-F238E27FC236}">
              <a16:creationId xmlns:a16="http://schemas.microsoft.com/office/drawing/2014/main" id="{DA133282-EEA8-0F85-FA6C-A5FB6AB4F47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125" name="Line 1">
          <a:extLst>
            <a:ext uri="{FF2B5EF4-FFF2-40B4-BE49-F238E27FC236}">
              <a16:creationId xmlns:a16="http://schemas.microsoft.com/office/drawing/2014/main" id="{3BA3DB5E-BFD8-689E-3ABF-9B5363F181C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126" name="Line 1">
          <a:extLst>
            <a:ext uri="{FF2B5EF4-FFF2-40B4-BE49-F238E27FC236}">
              <a16:creationId xmlns:a16="http://schemas.microsoft.com/office/drawing/2014/main" id="{04CF0462-6D88-AB63-B550-06F22CF4856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127" name="Line 1">
          <a:extLst>
            <a:ext uri="{FF2B5EF4-FFF2-40B4-BE49-F238E27FC236}">
              <a16:creationId xmlns:a16="http://schemas.microsoft.com/office/drawing/2014/main" id="{2AA3BEF9-2388-DE81-99E4-4ECD8A87566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128" name="Line 1">
          <a:extLst>
            <a:ext uri="{FF2B5EF4-FFF2-40B4-BE49-F238E27FC236}">
              <a16:creationId xmlns:a16="http://schemas.microsoft.com/office/drawing/2014/main" id="{A43718DC-0A37-72B2-5DD2-2180006A85E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129" name="Line 1">
          <a:extLst>
            <a:ext uri="{FF2B5EF4-FFF2-40B4-BE49-F238E27FC236}">
              <a16:creationId xmlns:a16="http://schemas.microsoft.com/office/drawing/2014/main" id="{32A7AC90-8317-8D86-395A-5E663E49159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130" name="Line 1">
          <a:extLst>
            <a:ext uri="{FF2B5EF4-FFF2-40B4-BE49-F238E27FC236}">
              <a16:creationId xmlns:a16="http://schemas.microsoft.com/office/drawing/2014/main" id="{2E7306FB-1C7C-AB54-B1D1-EED77154DF3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131" name="Line 1">
          <a:extLst>
            <a:ext uri="{FF2B5EF4-FFF2-40B4-BE49-F238E27FC236}">
              <a16:creationId xmlns:a16="http://schemas.microsoft.com/office/drawing/2014/main" id="{C644337A-A48D-A299-6E71-B33F317E9E4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132" name="Line 1">
          <a:extLst>
            <a:ext uri="{FF2B5EF4-FFF2-40B4-BE49-F238E27FC236}">
              <a16:creationId xmlns:a16="http://schemas.microsoft.com/office/drawing/2014/main" id="{4A1E71D8-9EC3-24BE-1D84-9E7D0F79074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133" name="Line 1">
          <a:extLst>
            <a:ext uri="{FF2B5EF4-FFF2-40B4-BE49-F238E27FC236}">
              <a16:creationId xmlns:a16="http://schemas.microsoft.com/office/drawing/2014/main" id="{D6921A15-595B-A1FC-10B4-E6CEDF3E7E4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134" name="Line 1">
          <a:extLst>
            <a:ext uri="{FF2B5EF4-FFF2-40B4-BE49-F238E27FC236}">
              <a16:creationId xmlns:a16="http://schemas.microsoft.com/office/drawing/2014/main" id="{673F12DD-FB5A-54FF-245E-10DC4FA8861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135" name="Line 1">
          <a:extLst>
            <a:ext uri="{FF2B5EF4-FFF2-40B4-BE49-F238E27FC236}">
              <a16:creationId xmlns:a16="http://schemas.microsoft.com/office/drawing/2014/main" id="{E4EF0B94-8FA8-C1E5-F640-3D082548A3E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136" name="Line 1">
          <a:extLst>
            <a:ext uri="{FF2B5EF4-FFF2-40B4-BE49-F238E27FC236}">
              <a16:creationId xmlns:a16="http://schemas.microsoft.com/office/drawing/2014/main" id="{ADA7B86D-09F1-8B46-E789-79649A7900F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137" name="Line 1">
          <a:extLst>
            <a:ext uri="{FF2B5EF4-FFF2-40B4-BE49-F238E27FC236}">
              <a16:creationId xmlns:a16="http://schemas.microsoft.com/office/drawing/2014/main" id="{BA9E854A-B92C-D94A-A56F-6D9A65F0DA6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138" name="Line 1">
          <a:extLst>
            <a:ext uri="{FF2B5EF4-FFF2-40B4-BE49-F238E27FC236}">
              <a16:creationId xmlns:a16="http://schemas.microsoft.com/office/drawing/2014/main" id="{B1FB1F1D-AB65-FF00-1FA0-54F3E689774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139" name="Line 1">
          <a:extLst>
            <a:ext uri="{FF2B5EF4-FFF2-40B4-BE49-F238E27FC236}">
              <a16:creationId xmlns:a16="http://schemas.microsoft.com/office/drawing/2014/main" id="{E060719C-9F1F-5886-E9C2-3B1267D4297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140" name="Line 1">
          <a:extLst>
            <a:ext uri="{FF2B5EF4-FFF2-40B4-BE49-F238E27FC236}">
              <a16:creationId xmlns:a16="http://schemas.microsoft.com/office/drawing/2014/main" id="{659E1CC3-B430-DE61-1494-C682DB65C64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141" name="Line 1">
          <a:extLst>
            <a:ext uri="{FF2B5EF4-FFF2-40B4-BE49-F238E27FC236}">
              <a16:creationId xmlns:a16="http://schemas.microsoft.com/office/drawing/2014/main" id="{ED9A4B70-3862-C0DB-A552-16A7CF61482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142" name="Line 1">
          <a:extLst>
            <a:ext uri="{FF2B5EF4-FFF2-40B4-BE49-F238E27FC236}">
              <a16:creationId xmlns:a16="http://schemas.microsoft.com/office/drawing/2014/main" id="{907A498D-0995-63EB-0514-3C12F370C06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143" name="Line 1">
          <a:extLst>
            <a:ext uri="{FF2B5EF4-FFF2-40B4-BE49-F238E27FC236}">
              <a16:creationId xmlns:a16="http://schemas.microsoft.com/office/drawing/2014/main" id="{6D066E03-52AE-CDE4-7BAB-3784CB588CD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144" name="Line 1">
          <a:extLst>
            <a:ext uri="{FF2B5EF4-FFF2-40B4-BE49-F238E27FC236}">
              <a16:creationId xmlns:a16="http://schemas.microsoft.com/office/drawing/2014/main" id="{BCBBC1E3-9E30-3709-F902-D1A427DC680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145" name="Line 1">
          <a:extLst>
            <a:ext uri="{FF2B5EF4-FFF2-40B4-BE49-F238E27FC236}">
              <a16:creationId xmlns:a16="http://schemas.microsoft.com/office/drawing/2014/main" id="{AFE525EE-CA1C-6F7B-1A08-7D02FA2F9C9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146" name="Line 1">
          <a:extLst>
            <a:ext uri="{FF2B5EF4-FFF2-40B4-BE49-F238E27FC236}">
              <a16:creationId xmlns:a16="http://schemas.microsoft.com/office/drawing/2014/main" id="{096F246E-11E0-6435-3240-037F18780C7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147" name="Line 1">
          <a:extLst>
            <a:ext uri="{FF2B5EF4-FFF2-40B4-BE49-F238E27FC236}">
              <a16:creationId xmlns:a16="http://schemas.microsoft.com/office/drawing/2014/main" id="{F30DC740-53CD-C719-946C-D84309FD9D2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195" name="Line 1">
          <a:extLst>
            <a:ext uri="{FF2B5EF4-FFF2-40B4-BE49-F238E27FC236}">
              <a16:creationId xmlns:a16="http://schemas.microsoft.com/office/drawing/2014/main" id="{CED9D960-54D1-F78E-3F10-9BE87837890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196" name="Line 1">
          <a:extLst>
            <a:ext uri="{FF2B5EF4-FFF2-40B4-BE49-F238E27FC236}">
              <a16:creationId xmlns:a16="http://schemas.microsoft.com/office/drawing/2014/main" id="{D3A40DC9-AD8D-3A2C-C994-6E6AFCD9A97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197" name="Line 1">
          <a:extLst>
            <a:ext uri="{FF2B5EF4-FFF2-40B4-BE49-F238E27FC236}">
              <a16:creationId xmlns:a16="http://schemas.microsoft.com/office/drawing/2014/main" id="{3E8CEE97-E8BA-D1E2-8BBE-E4E5BB49AC4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198" name="Line 1">
          <a:extLst>
            <a:ext uri="{FF2B5EF4-FFF2-40B4-BE49-F238E27FC236}">
              <a16:creationId xmlns:a16="http://schemas.microsoft.com/office/drawing/2014/main" id="{E53BEA17-8B16-8F42-A889-5F6CCDEF9A0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199" name="Line 1">
          <a:extLst>
            <a:ext uri="{FF2B5EF4-FFF2-40B4-BE49-F238E27FC236}">
              <a16:creationId xmlns:a16="http://schemas.microsoft.com/office/drawing/2014/main" id="{0C236A62-C936-757B-61C0-35B74AB1140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200" name="Line 1">
          <a:extLst>
            <a:ext uri="{FF2B5EF4-FFF2-40B4-BE49-F238E27FC236}">
              <a16:creationId xmlns:a16="http://schemas.microsoft.com/office/drawing/2014/main" id="{CB7C08F8-61AD-CB81-1ADE-0DF9C7D8922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201" name="Line 1">
          <a:extLst>
            <a:ext uri="{FF2B5EF4-FFF2-40B4-BE49-F238E27FC236}">
              <a16:creationId xmlns:a16="http://schemas.microsoft.com/office/drawing/2014/main" id="{F3C11F3D-B8B1-7DD6-E00C-9BC7BFAE66F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202" name="Line 1">
          <a:extLst>
            <a:ext uri="{FF2B5EF4-FFF2-40B4-BE49-F238E27FC236}">
              <a16:creationId xmlns:a16="http://schemas.microsoft.com/office/drawing/2014/main" id="{9A7B4C9F-28E0-B3FE-4A63-B5DD84B87A3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203" name="Line 1">
          <a:extLst>
            <a:ext uri="{FF2B5EF4-FFF2-40B4-BE49-F238E27FC236}">
              <a16:creationId xmlns:a16="http://schemas.microsoft.com/office/drawing/2014/main" id="{A9E7A7A9-D536-676A-9451-4ABD920EFCC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204" name="Line 1">
          <a:extLst>
            <a:ext uri="{FF2B5EF4-FFF2-40B4-BE49-F238E27FC236}">
              <a16:creationId xmlns:a16="http://schemas.microsoft.com/office/drawing/2014/main" id="{82EC1AE8-7F2C-75DD-289A-DC46664FFC5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205" name="Line 1">
          <a:extLst>
            <a:ext uri="{FF2B5EF4-FFF2-40B4-BE49-F238E27FC236}">
              <a16:creationId xmlns:a16="http://schemas.microsoft.com/office/drawing/2014/main" id="{8E0792DB-95EA-CA67-B6CE-430B30BE0BD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206" name="Line 1">
          <a:extLst>
            <a:ext uri="{FF2B5EF4-FFF2-40B4-BE49-F238E27FC236}">
              <a16:creationId xmlns:a16="http://schemas.microsoft.com/office/drawing/2014/main" id="{59704269-A104-154E-7196-F6BB7905BC4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207" name="Line 1">
          <a:extLst>
            <a:ext uri="{FF2B5EF4-FFF2-40B4-BE49-F238E27FC236}">
              <a16:creationId xmlns:a16="http://schemas.microsoft.com/office/drawing/2014/main" id="{FE276D00-6AE7-671A-EF4D-E74E1E69C2C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208" name="Line 1">
          <a:extLst>
            <a:ext uri="{FF2B5EF4-FFF2-40B4-BE49-F238E27FC236}">
              <a16:creationId xmlns:a16="http://schemas.microsoft.com/office/drawing/2014/main" id="{93019532-3FC3-BEB2-B5FD-ED2223543F8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209" name="Line 1">
          <a:extLst>
            <a:ext uri="{FF2B5EF4-FFF2-40B4-BE49-F238E27FC236}">
              <a16:creationId xmlns:a16="http://schemas.microsoft.com/office/drawing/2014/main" id="{37AEFC8C-7486-E14D-4180-D27B2AA164F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210" name="Line 1">
          <a:extLst>
            <a:ext uri="{FF2B5EF4-FFF2-40B4-BE49-F238E27FC236}">
              <a16:creationId xmlns:a16="http://schemas.microsoft.com/office/drawing/2014/main" id="{E707F952-8B8B-6198-2B85-A31F2A89410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211" name="Line 1">
          <a:extLst>
            <a:ext uri="{FF2B5EF4-FFF2-40B4-BE49-F238E27FC236}">
              <a16:creationId xmlns:a16="http://schemas.microsoft.com/office/drawing/2014/main" id="{7B19481E-F875-F796-ADE8-189C35F8320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212" name="Line 1">
          <a:extLst>
            <a:ext uri="{FF2B5EF4-FFF2-40B4-BE49-F238E27FC236}">
              <a16:creationId xmlns:a16="http://schemas.microsoft.com/office/drawing/2014/main" id="{EC9E09C7-6851-D4F9-D9E7-B0665641E5A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213" name="Line 1">
          <a:extLst>
            <a:ext uri="{FF2B5EF4-FFF2-40B4-BE49-F238E27FC236}">
              <a16:creationId xmlns:a16="http://schemas.microsoft.com/office/drawing/2014/main" id="{E1D1C216-5427-E81C-3541-40C40407021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214" name="Line 1">
          <a:extLst>
            <a:ext uri="{FF2B5EF4-FFF2-40B4-BE49-F238E27FC236}">
              <a16:creationId xmlns:a16="http://schemas.microsoft.com/office/drawing/2014/main" id="{83DCF510-DE62-0B1A-FFD2-A0980B98E0F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215" name="Line 1">
          <a:extLst>
            <a:ext uri="{FF2B5EF4-FFF2-40B4-BE49-F238E27FC236}">
              <a16:creationId xmlns:a16="http://schemas.microsoft.com/office/drawing/2014/main" id="{F287FD24-EE50-A213-2C89-B3C45D25728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216" name="Line 1">
          <a:extLst>
            <a:ext uri="{FF2B5EF4-FFF2-40B4-BE49-F238E27FC236}">
              <a16:creationId xmlns:a16="http://schemas.microsoft.com/office/drawing/2014/main" id="{56507A88-A82A-C086-D216-8E0D10107A8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217" name="Line 1">
          <a:extLst>
            <a:ext uri="{FF2B5EF4-FFF2-40B4-BE49-F238E27FC236}">
              <a16:creationId xmlns:a16="http://schemas.microsoft.com/office/drawing/2014/main" id="{327EE459-3B3F-459E-47FD-BFF01CE51A3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218" name="Line 1">
          <a:extLst>
            <a:ext uri="{FF2B5EF4-FFF2-40B4-BE49-F238E27FC236}">
              <a16:creationId xmlns:a16="http://schemas.microsoft.com/office/drawing/2014/main" id="{B6586FDE-9D71-2F38-19C6-7B2706E6159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219" name="Line 1">
          <a:extLst>
            <a:ext uri="{FF2B5EF4-FFF2-40B4-BE49-F238E27FC236}">
              <a16:creationId xmlns:a16="http://schemas.microsoft.com/office/drawing/2014/main" id="{EB945BF1-3A59-5FBD-EFDD-92932437FB8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220" name="Line 1">
          <a:extLst>
            <a:ext uri="{FF2B5EF4-FFF2-40B4-BE49-F238E27FC236}">
              <a16:creationId xmlns:a16="http://schemas.microsoft.com/office/drawing/2014/main" id="{E63DB9BA-3926-3B63-C517-399B104B892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221" name="Line 1">
          <a:extLst>
            <a:ext uri="{FF2B5EF4-FFF2-40B4-BE49-F238E27FC236}">
              <a16:creationId xmlns:a16="http://schemas.microsoft.com/office/drawing/2014/main" id="{94FC953E-8484-9948-5D8C-17C30BC9AF3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222" name="Line 1">
          <a:extLst>
            <a:ext uri="{FF2B5EF4-FFF2-40B4-BE49-F238E27FC236}">
              <a16:creationId xmlns:a16="http://schemas.microsoft.com/office/drawing/2014/main" id="{D155A05D-4428-CAB0-57D0-2E13CE26FB6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223" name="Line 1">
          <a:extLst>
            <a:ext uri="{FF2B5EF4-FFF2-40B4-BE49-F238E27FC236}">
              <a16:creationId xmlns:a16="http://schemas.microsoft.com/office/drawing/2014/main" id="{46C563AD-90B8-0F66-8781-6F5E9CFD9FF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224" name="Line 1">
          <a:extLst>
            <a:ext uri="{FF2B5EF4-FFF2-40B4-BE49-F238E27FC236}">
              <a16:creationId xmlns:a16="http://schemas.microsoft.com/office/drawing/2014/main" id="{DC5C1122-4578-171E-6B71-8FB00217DF3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225" name="Line 1">
          <a:extLst>
            <a:ext uri="{FF2B5EF4-FFF2-40B4-BE49-F238E27FC236}">
              <a16:creationId xmlns:a16="http://schemas.microsoft.com/office/drawing/2014/main" id="{FCC91E60-D9E4-97F4-DCC8-78C98619B57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226" name="Line 1">
          <a:extLst>
            <a:ext uri="{FF2B5EF4-FFF2-40B4-BE49-F238E27FC236}">
              <a16:creationId xmlns:a16="http://schemas.microsoft.com/office/drawing/2014/main" id="{317F31A1-6AA6-87F2-8E4A-1631719E48C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227" name="Line 1">
          <a:extLst>
            <a:ext uri="{FF2B5EF4-FFF2-40B4-BE49-F238E27FC236}">
              <a16:creationId xmlns:a16="http://schemas.microsoft.com/office/drawing/2014/main" id="{A8960539-AA7D-2D97-43E0-A403B2A58E4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228" name="Line 1">
          <a:extLst>
            <a:ext uri="{FF2B5EF4-FFF2-40B4-BE49-F238E27FC236}">
              <a16:creationId xmlns:a16="http://schemas.microsoft.com/office/drawing/2014/main" id="{5C10DD9A-C4BC-D700-7707-39BD3CF2BCF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229" name="Line 1">
          <a:extLst>
            <a:ext uri="{FF2B5EF4-FFF2-40B4-BE49-F238E27FC236}">
              <a16:creationId xmlns:a16="http://schemas.microsoft.com/office/drawing/2014/main" id="{52A98715-BBB5-D233-8AF8-F5FDB4C8B47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230" name="Line 1">
          <a:extLst>
            <a:ext uri="{FF2B5EF4-FFF2-40B4-BE49-F238E27FC236}">
              <a16:creationId xmlns:a16="http://schemas.microsoft.com/office/drawing/2014/main" id="{2F32EA0A-8CBE-E1D2-1674-03A9D413861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231" name="Line 1">
          <a:extLst>
            <a:ext uri="{FF2B5EF4-FFF2-40B4-BE49-F238E27FC236}">
              <a16:creationId xmlns:a16="http://schemas.microsoft.com/office/drawing/2014/main" id="{7A0041E8-E585-52B6-F0FE-8762970D607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232" name="Line 1">
          <a:extLst>
            <a:ext uri="{FF2B5EF4-FFF2-40B4-BE49-F238E27FC236}">
              <a16:creationId xmlns:a16="http://schemas.microsoft.com/office/drawing/2014/main" id="{C16FA3F8-A722-C2AB-1162-836DFDB71A6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233" name="Line 1">
          <a:extLst>
            <a:ext uri="{FF2B5EF4-FFF2-40B4-BE49-F238E27FC236}">
              <a16:creationId xmlns:a16="http://schemas.microsoft.com/office/drawing/2014/main" id="{4A517315-C707-BBC2-D2E2-1F45380433B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234" name="Line 1">
          <a:extLst>
            <a:ext uri="{FF2B5EF4-FFF2-40B4-BE49-F238E27FC236}">
              <a16:creationId xmlns:a16="http://schemas.microsoft.com/office/drawing/2014/main" id="{323B7E5B-76BB-607E-7DF5-4B75D773699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235" name="Line 1">
          <a:extLst>
            <a:ext uri="{FF2B5EF4-FFF2-40B4-BE49-F238E27FC236}">
              <a16:creationId xmlns:a16="http://schemas.microsoft.com/office/drawing/2014/main" id="{6C187F6C-B291-D260-45A3-0043FFDAD6E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236" name="Line 1">
          <a:extLst>
            <a:ext uri="{FF2B5EF4-FFF2-40B4-BE49-F238E27FC236}">
              <a16:creationId xmlns:a16="http://schemas.microsoft.com/office/drawing/2014/main" id="{D00AD0C7-2D2E-959D-1ABE-ED5E7A4D3E0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219" name="Line 1">
          <a:extLst>
            <a:ext uri="{FF2B5EF4-FFF2-40B4-BE49-F238E27FC236}">
              <a16:creationId xmlns:a16="http://schemas.microsoft.com/office/drawing/2014/main" id="{85B4930F-5FC6-A328-0750-ABAEFD7C00C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220" name="Line 1">
          <a:extLst>
            <a:ext uri="{FF2B5EF4-FFF2-40B4-BE49-F238E27FC236}">
              <a16:creationId xmlns:a16="http://schemas.microsoft.com/office/drawing/2014/main" id="{1500C7FF-2F30-5E9B-FCF0-F7B338C97F4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221" name="Line 1">
          <a:extLst>
            <a:ext uri="{FF2B5EF4-FFF2-40B4-BE49-F238E27FC236}">
              <a16:creationId xmlns:a16="http://schemas.microsoft.com/office/drawing/2014/main" id="{59CD4D37-F60C-890D-98F7-634D9CD4F25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222" name="Line 1">
          <a:extLst>
            <a:ext uri="{FF2B5EF4-FFF2-40B4-BE49-F238E27FC236}">
              <a16:creationId xmlns:a16="http://schemas.microsoft.com/office/drawing/2014/main" id="{82478431-5FF5-2711-5DB7-603A1EA3DC7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223" name="Line 1">
          <a:extLst>
            <a:ext uri="{FF2B5EF4-FFF2-40B4-BE49-F238E27FC236}">
              <a16:creationId xmlns:a16="http://schemas.microsoft.com/office/drawing/2014/main" id="{1789FE43-BF84-0E17-CA1F-324C328BE65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224" name="Line 1">
          <a:extLst>
            <a:ext uri="{FF2B5EF4-FFF2-40B4-BE49-F238E27FC236}">
              <a16:creationId xmlns:a16="http://schemas.microsoft.com/office/drawing/2014/main" id="{8F06508E-C1CF-2968-2A1C-0FA9E799E19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225" name="Line 1">
          <a:extLst>
            <a:ext uri="{FF2B5EF4-FFF2-40B4-BE49-F238E27FC236}">
              <a16:creationId xmlns:a16="http://schemas.microsoft.com/office/drawing/2014/main" id="{FC271F0F-4F0D-8E5F-596F-D3174174E6F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226" name="Line 1">
          <a:extLst>
            <a:ext uri="{FF2B5EF4-FFF2-40B4-BE49-F238E27FC236}">
              <a16:creationId xmlns:a16="http://schemas.microsoft.com/office/drawing/2014/main" id="{CCBD4A1F-08A5-6D3D-7A0F-FD0B910F707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227" name="Line 1">
          <a:extLst>
            <a:ext uri="{FF2B5EF4-FFF2-40B4-BE49-F238E27FC236}">
              <a16:creationId xmlns:a16="http://schemas.microsoft.com/office/drawing/2014/main" id="{B6E1EAE1-126F-91B6-DEF0-9D8BCE91D31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228" name="Line 1">
          <a:extLst>
            <a:ext uri="{FF2B5EF4-FFF2-40B4-BE49-F238E27FC236}">
              <a16:creationId xmlns:a16="http://schemas.microsoft.com/office/drawing/2014/main" id="{6CB61412-8028-4864-1832-1F7B8A0B962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229" name="Line 1">
          <a:extLst>
            <a:ext uri="{FF2B5EF4-FFF2-40B4-BE49-F238E27FC236}">
              <a16:creationId xmlns:a16="http://schemas.microsoft.com/office/drawing/2014/main" id="{E74A2871-DAC1-A1C7-E89E-2EC306F361C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230" name="Line 1">
          <a:extLst>
            <a:ext uri="{FF2B5EF4-FFF2-40B4-BE49-F238E27FC236}">
              <a16:creationId xmlns:a16="http://schemas.microsoft.com/office/drawing/2014/main" id="{E9D9987B-E972-2F25-E055-BF59BE99D7B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231" name="Line 1">
          <a:extLst>
            <a:ext uri="{FF2B5EF4-FFF2-40B4-BE49-F238E27FC236}">
              <a16:creationId xmlns:a16="http://schemas.microsoft.com/office/drawing/2014/main" id="{57778CF3-3B73-E212-1B04-40B9DF72CC9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232" name="Line 1">
          <a:extLst>
            <a:ext uri="{FF2B5EF4-FFF2-40B4-BE49-F238E27FC236}">
              <a16:creationId xmlns:a16="http://schemas.microsoft.com/office/drawing/2014/main" id="{6D666FBC-32F4-B51E-FA50-913AFFAF733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233" name="Line 1">
          <a:extLst>
            <a:ext uri="{FF2B5EF4-FFF2-40B4-BE49-F238E27FC236}">
              <a16:creationId xmlns:a16="http://schemas.microsoft.com/office/drawing/2014/main" id="{ECDF3546-1E61-9FD7-E9B5-01815AF2844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234" name="Line 1">
          <a:extLst>
            <a:ext uri="{FF2B5EF4-FFF2-40B4-BE49-F238E27FC236}">
              <a16:creationId xmlns:a16="http://schemas.microsoft.com/office/drawing/2014/main" id="{83CE1327-6141-3463-0B30-DF266DB71EF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235" name="Line 1">
          <a:extLst>
            <a:ext uri="{FF2B5EF4-FFF2-40B4-BE49-F238E27FC236}">
              <a16:creationId xmlns:a16="http://schemas.microsoft.com/office/drawing/2014/main" id="{B825BB4B-DDC9-7525-FBF4-06A28C9C3DC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236" name="Line 1">
          <a:extLst>
            <a:ext uri="{FF2B5EF4-FFF2-40B4-BE49-F238E27FC236}">
              <a16:creationId xmlns:a16="http://schemas.microsoft.com/office/drawing/2014/main" id="{D8F216B2-C7C4-330D-81E8-09893F48779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237" name="Line 1">
          <a:extLst>
            <a:ext uri="{FF2B5EF4-FFF2-40B4-BE49-F238E27FC236}">
              <a16:creationId xmlns:a16="http://schemas.microsoft.com/office/drawing/2014/main" id="{0D57D61B-04B9-B71D-8716-817735333D5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238" name="Line 1">
          <a:extLst>
            <a:ext uri="{FF2B5EF4-FFF2-40B4-BE49-F238E27FC236}">
              <a16:creationId xmlns:a16="http://schemas.microsoft.com/office/drawing/2014/main" id="{9B4B79AA-CEBB-3579-137A-5638B41DE9C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239" name="Line 1">
          <a:extLst>
            <a:ext uri="{FF2B5EF4-FFF2-40B4-BE49-F238E27FC236}">
              <a16:creationId xmlns:a16="http://schemas.microsoft.com/office/drawing/2014/main" id="{EACE9992-E755-CED7-23F0-904658DE952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240" name="Line 1">
          <a:extLst>
            <a:ext uri="{FF2B5EF4-FFF2-40B4-BE49-F238E27FC236}">
              <a16:creationId xmlns:a16="http://schemas.microsoft.com/office/drawing/2014/main" id="{57087CB0-BB3D-DA2B-8474-6499F632F6C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241" name="Line 1">
          <a:extLst>
            <a:ext uri="{FF2B5EF4-FFF2-40B4-BE49-F238E27FC236}">
              <a16:creationId xmlns:a16="http://schemas.microsoft.com/office/drawing/2014/main" id="{AE09162B-5C0D-E466-226C-D6C0739E474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242" name="Line 1">
          <a:extLst>
            <a:ext uri="{FF2B5EF4-FFF2-40B4-BE49-F238E27FC236}">
              <a16:creationId xmlns:a16="http://schemas.microsoft.com/office/drawing/2014/main" id="{AD90CBE2-0ABC-7195-E5E4-A12C69DAE8C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243" name="Line 1">
          <a:extLst>
            <a:ext uri="{FF2B5EF4-FFF2-40B4-BE49-F238E27FC236}">
              <a16:creationId xmlns:a16="http://schemas.microsoft.com/office/drawing/2014/main" id="{6A70E899-FC4F-B505-1152-E8F78EA05CA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244" name="Line 1">
          <a:extLst>
            <a:ext uri="{FF2B5EF4-FFF2-40B4-BE49-F238E27FC236}">
              <a16:creationId xmlns:a16="http://schemas.microsoft.com/office/drawing/2014/main" id="{92624F3D-8D21-4267-2759-A946AD48831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245" name="Line 1">
          <a:extLst>
            <a:ext uri="{FF2B5EF4-FFF2-40B4-BE49-F238E27FC236}">
              <a16:creationId xmlns:a16="http://schemas.microsoft.com/office/drawing/2014/main" id="{B4E214F6-DF89-7807-C0D8-C337DFB6AA8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246" name="Line 1">
          <a:extLst>
            <a:ext uri="{FF2B5EF4-FFF2-40B4-BE49-F238E27FC236}">
              <a16:creationId xmlns:a16="http://schemas.microsoft.com/office/drawing/2014/main" id="{294FDE89-C227-3CB9-11C6-38A3FCDEB2B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247" name="Line 1">
          <a:extLst>
            <a:ext uri="{FF2B5EF4-FFF2-40B4-BE49-F238E27FC236}">
              <a16:creationId xmlns:a16="http://schemas.microsoft.com/office/drawing/2014/main" id="{C3834825-1B94-1085-863B-7B1D3821A85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248" name="Line 1">
          <a:extLst>
            <a:ext uri="{FF2B5EF4-FFF2-40B4-BE49-F238E27FC236}">
              <a16:creationId xmlns:a16="http://schemas.microsoft.com/office/drawing/2014/main" id="{20F8359C-FB26-1007-C7F4-E613C799598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249" name="Line 1">
          <a:extLst>
            <a:ext uri="{FF2B5EF4-FFF2-40B4-BE49-F238E27FC236}">
              <a16:creationId xmlns:a16="http://schemas.microsoft.com/office/drawing/2014/main" id="{FA5B402D-6848-5353-3A5D-7371B0D361A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250" name="Line 1">
          <a:extLst>
            <a:ext uri="{FF2B5EF4-FFF2-40B4-BE49-F238E27FC236}">
              <a16:creationId xmlns:a16="http://schemas.microsoft.com/office/drawing/2014/main" id="{EC48A4D2-649D-E3D4-208C-D873E5E9E0C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251" name="Line 1">
          <a:extLst>
            <a:ext uri="{FF2B5EF4-FFF2-40B4-BE49-F238E27FC236}">
              <a16:creationId xmlns:a16="http://schemas.microsoft.com/office/drawing/2014/main" id="{BE6D94C2-580B-DE07-8609-B22A4751AA3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252" name="Line 1">
          <a:extLst>
            <a:ext uri="{FF2B5EF4-FFF2-40B4-BE49-F238E27FC236}">
              <a16:creationId xmlns:a16="http://schemas.microsoft.com/office/drawing/2014/main" id="{80E5A312-6977-695C-68C2-D2850B8E2D6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253" name="Line 1">
          <a:extLst>
            <a:ext uri="{FF2B5EF4-FFF2-40B4-BE49-F238E27FC236}">
              <a16:creationId xmlns:a16="http://schemas.microsoft.com/office/drawing/2014/main" id="{8FC90C78-2DC9-2519-C5A6-A8239ECC110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254" name="Line 1">
          <a:extLst>
            <a:ext uri="{FF2B5EF4-FFF2-40B4-BE49-F238E27FC236}">
              <a16:creationId xmlns:a16="http://schemas.microsoft.com/office/drawing/2014/main" id="{4F06F686-B83E-BB7E-905A-CC44E9E2C02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255" name="Line 1">
          <a:extLst>
            <a:ext uri="{FF2B5EF4-FFF2-40B4-BE49-F238E27FC236}">
              <a16:creationId xmlns:a16="http://schemas.microsoft.com/office/drawing/2014/main" id="{2F93EAE7-74F1-27D3-E0F8-C596B062138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256" name="Line 1">
          <a:extLst>
            <a:ext uri="{FF2B5EF4-FFF2-40B4-BE49-F238E27FC236}">
              <a16:creationId xmlns:a16="http://schemas.microsoft.com/office/drawing/2014/main" id="{B62F65B6-3781-68B3-D6ED-629D6D5F756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257" name="Line 1">
          <a:extLst>
            <a:ext uri="{FF2B5EF4-FFF2-40B4-BE49-F238E27FC236}">
              <a16:creationId xmlns:a16="http://schemas.microsoft.com/office/drawing/2014/main" id="{6386A5C7-CEDA-0F3E-4297-F3B4414B0DD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258" name="Line 1">
          <a:extLst>
            <a:ext uri="{FF2B5EF4-FFF2-40B4-BE49-F238E27FC236}">
              <a16:creationId xmlns:a16="http://schemas.microsoft.com/office/drawing/2014/main" id="{E2CEC872-4BC2-3368-5A23-1ECEA63E551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259" name="Line 1">
          <a:extLst>
            <a:ext uri="{FF2B5EF4-FFF2-40B4-BE49-F238E27FC236}">
              <a16:creationId xmlns:a16="http://schemas.microsoft.com/office/drawing/2014/main" id="{01E29494-5164-F3A2-C365-B05DF93BA7B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260" name="Line 1">
          <a:extLst>
            <a:ext uri="{FF2B5EF4-FFF2-40B4-BE49-F238E27FC236}">
              <a16:creationId xmlns:a16="http://schemas.microsoft.com/office/drawing/2014/main" id="{4CD60A61-8E33-3729-D6D9-77B549DAEEC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123" name="Line 1">
          <a:extLst>
            <a:ext uri="{FF2B5EF4-FFF2-40B4-BE49-F238E27FC236}">
              <a16:creationId xmlns:a16="http://schemas.microsoft.com/office/drawing/2014/main" id="{79B38755-EB93-49EA-94EB-099F9E4413D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124" name="Line 1">
          <a:extLst>
            <a:ext uri="{FF2B5EF4-FFF2-40B4-BE49-F238E27FC236}">
              <a16:creationId xmlns:a16="http://schemas.microsoft.com/office/drawing/2014/main" id="{F3C13B45-F8A5-3736-021D-C33BFC7D5DA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125" name="Line 1">
          <a:extLst>
            <a:ext uri="{FF2B5EF4-FFF2-40B4-BE49-F238E27FC236}">
              <a16:creationId xmlns:a16="http://schemas.microsoft.com/office/drawing/2014/main" id="{44230A70-38E9-5693-4EDB-B6466A54875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126" name="Line 1">
          <a:extLst>
            <a:ext uri="{FF2B5EF4-FFF2-40B4-BE49-F238E27FC236}">
              <a16:creationId xmlns:a16="http://schemas.microsoft.com/office/drawing/2014/main" id="{C088C2E8-6AF8-097B-05D5-73E4F79C0DE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127" name="Line 1">
          <a:extLst>
            <a:ext uri="{FF2B5EF4-FFF2-40B4-BE49-F238E27FC236}">
              <a16:creationId xmlns:a16="http://schemas.microsoft.com/office/drawing/2014/main" id="{511BCD05-317F-0CEE-4D3A-1C863F04D12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128" name="Line 1">
          <a:extLst>
            <a:ext uri="{FF2B5EF4-FFF2-40B4-BE49-F238E27FC236}">
              <a16:creationId xmlns:a16="http://schemas.microsoft.com/office/drawing/2014/main" id="{10502DCE-9314-DBA5-5663-437FA5D7855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129" name="Line 1">
          <a:extLst>
            <a:ext uri="{FF2B5EF4-FFF2-40B4-BE49-F238E27FC236}">
              <a16:creationId xmlns:a16="http://schemas.microsoft.com/office/drawing/2014/main" id="{D186B617-95C9-035F-DBA5-4E8B89D3268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130" name="Line 1">
          <a:extLst>
            <a:ext uri="{FF2B5EF4-FFF2-40B4-BE49-F238E27FC236}">
              <a16:creationId xmlns:a16="http://schemas.microsoft.com/office/drawing/2014/main" id="{C60DCE0A-653A-E187-49C5-E7CBFCBFE51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131" name="Line 1">
          <a:extLst>
            <a:ext uri="{FF2B5EF4-FFF2-40B4-BE49-F238E27FC236}">
              <a16:creationId xmlns:a16="http://schemas.microsoft.com/office/drawing/2014/main" id="{A218CCF8-C471-15FB-1B92-0097F10C134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132" name="Line 1">
          <a:extLst>
            <a:ext uri="{FF2B5EF4-FFF2-40B4-BE49-F238E27FC236}">
              <a16:creationId xmlns:a16="http://schemas.microsoft.com/office/drawing/2014/main" id="{040C52B3-05FD-5985-3CCC-93771DE2C50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133" name="Line 1">
          <a:extLst>
            <a:ext uri="{FF2B5EF4-FFF2-40B4-BE49-F238E27FC236}">
              <a16:creationId xmlns:a16="http://schemas.microsoft.com/office/drawing/2014/main" id="{A3F38007-6B21-63E1-FC63-2B18F5789F2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134" name="Line 1">
          <a:extLst>
            <a:ext uri="{FF2B5EF4-FFF2-40B4-BE49-F238E27FC236}">
              <a16:creationId xmlns:a16="http://schemas.microsoft.com/office/drawing/2014/main" id="{46F1B8DC-37A9-4310-C5E7-BAD070F8EAC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135" name="Line 1">
          <a:extLst>
            <a:ext uri="{FF2B5EF4-FFF2-40B4-BE49-F238E27FC236}">
              <a16:creationId xmlns:a16="http://schemas.microsoft.com/office/drawing/2014/main" id="{C202AB2F-7C0F-66F8-224A-610EFE786F9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136" name="Line 1">
          <a:extLst>
            <a:ext uri="{FF2B5EF4-FFF2-40B4-BE49-F238E27FC236}">
              <a16:creationId xmlns:a16="http://schemas.microsoft.com/office/drawing/2014/main" id="{AA54751F-557A-8EC0-906C-E577D4BF3BD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137" name="Line 1">
          <a:extLst>
            <a:ext uri="{FF2B5EF4-FFF2-40B4-BE49-F238E27FC236}">
              <a16:creationId xmlns:a16="http://schemas.microsoft.com/office/drawing/2014/main" id="{01413A70-AA16-E794-E620-0EDE9553A61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138" name="Line 1">
          <a:extLst>
            <a:ext uri="{FF2B5EF4-FFF2-40B4-BE49-F238E27FC236}">
              <a16:creationId xmlns:a16="http://schemas.microsoft.com/office/drawing/2014/main" id="{3A7B712B-DF3D-1AA9-88F9-EF18A772ED5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139" name="Line 1">
          <a:extLst>
            <a:ext uri="{FF2B5EF4-FFF2-40B4-BE49-F238E27FC236}">
              <a16:creationId xmlns:a16="http://schemas.microsoft.com/office/drawing/2014/main" id="{C6C8538B-BC95-1EDA-A770-F6069F3C49B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140" name="Line 1">
          <a:extLst>
            <a:ext uri="{FF2B5EF4-FFF2-40B4-BE49-F238E27FC236}">
              <a16:creationId xmlns:a16="http://schemas.microsoft.com/office/drawing/2014/main" id="{8D47242D-F1DC-08D2-3E3E-E1A1CA27384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141" name="Line 1">
          <a:extLst>
            <a:ext uri="{FF2B5EF4-FFF2-40B4-BE49-F238E27FC236}">
              <a16:creationId xmlns:a16="http://schemas.microsoft.com/office/drawing/2014/main" id="{2E9A2965-6A0D-AD9B-3C89-8FFA14A5442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142" name="Line 1">
          <a:extLst>
            <a:ext uri="{FF2B5EF4-FFF2-40B4-BE49-F238E27FC236}">
              <a16:creationId xmlns:a16="http://schemas.microsoft.com/office/drawing/2014/main" id="{0E9F23D1-A277-ACAA-B712-C5746E73985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143" name="Line 1">
          <a:extLst>
            <a:ext uri="{FF2B5EF4-FFF2-40B4-BE49-F238E27FC236}">
              <a16:creationId xmlns:a16="http://schemas.microsoft.com/office/drawing/2014/main" id="{C2B4AB07-846D-E8CF-8BC1-1CFA7B400D9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144" name="Line 1">
          <a:extLst>
            <a:ext uri="{FF2B5EF4-FFF2-40B4-BE49-F238E27FC236}">
              <a16:creationId xmlns:a16="http://schemas.microsoft.com/office/drawing/2014/main" id="{93862A93-9F8F-C09E-C1F4-E2C7081F3F4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145" name="Line 1">
          <a:extLst>
            <a:ext uri="{FF2B5EF4-FFF2-40B4-BE49-F238E27FC236}">
              <a16:creationId xmlns:a16="http://schemas.microsoft.com/office/drawing/2014/main" id="{F5570AE7-BA9E-C1F0-8F4D-738C7611FCB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146" name="Line 1">
          <a:extLst>
            <a:ext uri="{FF2B5EF4-FFF2-40B4-BE49-F238E27FC236}">
              <a16:creationId xmlns:a16="http://schemas.microsoft.com/office/drawing/2014/main" id="{D00284C7-2D46-71EB-B51C-94DA91CE5BB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147" name="Line 1">
          <a:extLst>
            <a:ext uri="{FF2B5EF4-FFF2-40B4-BE49-F238E27FC236}">
              <a16:creationId xmlns:a16="http://schemas.microsoft.com/office/drawing/2014/main" id="{460E2789-BA7C-0A9D-423F-AE53ADDAAD3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148" name="Line 1">
          <a:extLst>
            <a:ext uri="{FF2B5EF4-FFF2-40B4-BE49-F238E27FC236}">
              <a16:creationId xmlns:a16="http://schemas.microsoft.com/office/drawing/2014/main" id="{A455D57D-C862-B98F-54F5-C775EAB8AEA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149" name="Line 1">
          <a:extLst>
            <a:ext uri="{FF2B5EF4-FFF2-40B4-BE49-F238E27FC236}">
              <a16:creationId xmlns:a16="http://schemas.microsoft.com/office/drawing/2014/main" id="{6F1D755A-A75C-AEB7-70DD-C3C0A8983F9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150" name="Line 1">
          <a:extLst>
            <a:ext uri="{FF2B5EF4-FFF2-40B4-BE49-F238E27FC236}">
              <a16:creationId xmlns:a16="http://schemas.microsoft.com/office/drawing/2014/main" id="{15FF1203-6672-4CE0-497B-FC410B9F505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151" name="Line 1">
          <a:extLst>
            <a:ext uri="{FF2B5EF4-FFF2-40B4-BE49-F238E27FC236}">
              <a16:creationId xmlns:a16="http://schemas.microsoft.com/office/drawing/2014/main" id="{2A6289DC-4DD9-4A26-BFD4-BE132ED2930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152" name="Line 1">
          <a:extLst>
            <a:ext uri="{FF2B5EF4-FFF2-40B4-BE49-F238E27FC236}">
              <a16:creationId xmlns:a16="http://schemas.microsoft.com/office/drawing/2014/main" id="{9AFA9DDC-2F23-6E98-DCF9-E4A17E1FC8C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153" name="Line 1">
          <a:extLst>
            <a:ext uri="{FF2B5EF4-FFF2-40B4-BE49-F238E27FC236}">
              <a16:creationId xmlns:a16="http://schemas.microsoft.com/office/drawing/2014/main" id="{033BA8A6-7A26-E7DE-F23A-A8566785AF1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154" name="Line 1">
          <a:extLst>
            <a:ext uri="{FF2B5EF4-FFF2-40B4-BE49-F238E27FC236}">
              <a16:creationId xmlns:a16="http://schemas.microsoft.com/office/drawing/2014/main" id="{C97704BD-6E8E-5F3C-54EC-AB01E66AFE7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155" name="Line 1">
          <a:extLst>
            <a:ext uri="{FF2B5EF4-FFF2-40B4-BE49-F238E27FC236}">
              <a16:creationId xmlns:a16="http://schemas.microsoft.com/office/drawing/2014/main" id="{A488175D-7971-9DDB-81FB-189A6EFC836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156" name="Line 1">
          <a:extLst>
            <a:ext uri="{FF2B5EF4-FFF2-40B4-BE49-F238E27FC236}">
              <a16:creationId xmlns:a16="http://schemas.microsoft.com/office/drawing/2014/main" id="{58A4AD9C-4D75-5081-8C36-EE4555749A4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157" name="Line 1">
          <a:extLst>
            <a:ext uri="{FF2B5EF4-FFF2-40B4-BE49-F238E27FC236}">
              <a16:creationId xmlns:a16="http://schemas.microsoft.com/office/drawing/2014/main" id="{B59AF277-189B-2C8E-AE12-A8BA731165A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158" name="Line 1">
          <a:extLst>
            <a:ext uri="{FF2B5EF4-FFF2-40B4-BE49-F238E27FC236}">
              <a16:creationId xmlns:a16="http://schemas.microsoft.com/office/drawing/2014/main" id="{5A031A20-323E-83FE-DB4F-38639AD5B5E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159" name="Line 1">
          <a:extLst>
            <a:ext uri="{FF2B5EF4-FFF2-40B4-BE49-F238E27FC236}">
              <a16:creationId xmlns:a16="http://schemas.microsoft.com/office/drawing/2014/main" id="{A6E0BD8E-5FBD-B6FC-6DA4-D32DB0E25D4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160" name="Line 1">
          <a:extLst>
            <a:ext uri="{FF2B5EF4-FFF2-40B4-BE49-F238E27FC236}">
              <a16:creationId xmlns:a16="http://schemas.microsoft.com/office/drawing/2014/main" id="{FB75AEFA-90C0-BBC6-E45D-8C2F3CB2964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161" name="Line 1">
          <a:extLst>
            <a:ext uri="{FF2B5EF4-FFF2-40B4-BE49-F238E27FC236}">
              <a16:creationId xmlns:a16="http://schemas.microsoft.com/office/drawing/2014/main" id="{732FCDA7-4EBF-05BB-002A-1CE6904B9AF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162" name="Line 1">
          <a:extLst>
            <a:ext uri="{FF2B5EF4-FFF2-40B4-BE49-F238E27FC236}">
              <a16:creationId xmlns:a16="http://schemas.microsoft.com/office/drawing/2014/main" id="{2333B794-DF30-2B97-6D30-29261435890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163" name="Line 1">
          <a:extLst>
            <a:ext uri="{FF2B5EF4-FFF2-40B4-BE49-F238E27FC236}">
              <a16:creationId xmlns:a16="http://schemas.microsoft.com/office/drawing/2014/main" id="{22653F75-9166-626F-7FA5-1A5378C1008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164" name="Line 1">
          <a:extLst>
            <a:ext uri="{FF2B5EF4-FFF2-40B4-BE49-F238E27FC236}">
              <a16:creationId xmlns:a16="http://schemas.microsoft.com/office/drawing/2014/main" id="{815E0E0E-501F-3C20-1BD2-BD673ECDB78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204" name="Line 1">
          <a:extLst>
            <a:ext uri="{FF2B5EF4-FFF2-40B4-BE49-F238E27FC236}">
              <a16:creationId xmlns:a16="http://schemas.microsoft.com/office/drawing/2014/main" id="{BE2E89A0-722F-FC4C-1CFB-6C75949AE3B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205" name="Line 1">
          <a:extLst>
            <a:ext uri="{FF2B5EF4-FFF2-40B4-BE49-F238E27FC236}">
              <a16:creationId xmlns:a16="http://schemas.microsoft.com/office/drawing/2014/main" id="{84811215-F9F6-B436-2E76-8C355E30A2C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206" name="Line 1">
          <a:extLst>
            <a:ext uri="{FF2B5EF4-FFF2-40B4-BE49-F238E27FC236}">
              <a16:creationId xmlns:a16="http://schemas.microsoft.com/office/drawing/2014/main" id="{E9B1CE59-2E7B-1591-6A38-E629C36A2C6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207" name="Line 1">
          <a:extLst>
            <a:ext uri="{FF2B5EF4-FFF2-40B4-BE49-F238E27FC236}">
              <a16:creationId xmlns:a16="http://schemas.microsoft.com/office/drawing/2014/main" id="{480B15CC-00A1-B364-5F8B-590BACD8CEB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208" name="Line 1">
          <a:extLst>
            <a:ext uri="{FF2B5EF4-FFF2-40B4-BE49-F238E27FC236}">
              <a16:creationId xmlns:a16="http://schemas.microsoft.com/office/drawing/2014/main" id="{9BF49ABF-0620-973C-3250-6A1FFC623D7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209" name="Line 1">
          <a:extLst>
            <a:ext uri="{FF2B5EF4-FFF2-40B4-BE49-F238E27FC236}">
              <a16:creationId xmlns:a16="http://schemas.microsoft.com/office/drawing/2014/main" id="{45143C0F-AD7C-CCED-361B-4029C5DF7CE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210" name="Line 1">
          <a:extLst>
            <a:ext uri="{FF2B5EF4-FFF2-40B4-BE49-F238E27FC236}">
              <a16:creationId xmlns:a16="http://schemas.microsoft.com/office/drawing/2014/main" id="{151E236B-7533-8F4D-CB3A-8CC0883AF38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211" name="Line 1">
          <a:extLst>
            <a:ext uri="{FF2B5EF4-FFF2-40B4-BE49-F238E27FC236}">
              <a16:creationId xmlns:a16="http://schemas.microsoft.com/office/drawing/2014/main" id="{FDBE3C81-E8A2-ED9D-A8B6-403C39A41EA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212" name="Line 1">
          <a:extLst>
            <a:ext uri="{FF2B5EF4-FFF2-40B4-BE49-F238E27FC236}">
              <a16:creationId xmlns:a16="http://schemas.microsoft.com/office/drawing/2014/main" id="{BE181D8C-EA54-9415-87B8-67BF73231E2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213" name="Line 1">
          <a:extLst>
            <a:ext uri="{FF2B5EF4-FFF2-40B4-BE49-F238E27FC236}">
              <a16:creationId xmlns:a16="http://schemas.microsoft.com/office/drawing/2014/main" id="{A55BBEC0-A307-C546-777A-F26712EF6CA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214" name="Line 1">
          <a:extLst>
            <a:ext uri="{FF2B5EF4-FFF2-40B4-BE49-F238E27FC236}">
              <a16:creationId xmlns:a16="http://schemas.microsoft.com/office/drawing/2014/main" id="{2A20B3A3-139D-F1AE-BAC7-2B36C697950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215" name="Line 1">
          <a:extLst>
            <a:ext uri="{FF2B5EF4-FFF2-40B4-BE49-F238E27FC236}">
              <a16:creationId xmlns:a16="http://schemas.microsoft.com/office/drawing/2014/main" id="{316ED4E4-65F0-4CEF-FAEC-3B04655E745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216" name="Line 1">
          <a:extLst>
            <a:ext uri="{FF2B5EF4-FFF2-40B4-BE49-F238E27FC236}">
              <a16:creationId xmlns:a16="http://schemas.microsoft.com/office/drawing/2014/main" id="{4AB4E616-E708-E936-F5D5-18E8F50D74A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217" name="Line 1">
          <a:extLst>
            <a:ext uri="{FF2B5EF4-FFF2-40B4-BE49-F238E27FC236}">
              <a16:creationId xmlns:a16="http://schemas.microsoft.com/office/drawing/2014/main" id="{20224C03-AC6B-17CA-FB9C-E62C9223B58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218" name="Line 1">
          <a:extLst>
            <a:ext uri="{FF2B5EF4-FFF2-40B4-BE49-F238E27FC236}">
              <a16:creationId xmlns:a16="http://schemas.microsoft.com/office/drawing/2014/main" id="{352145C3-3FB6-3058-58DD-9E56A3DF928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219" name="Line 1">
          <a:extLst>
            <a:ext uri="{FF2B5EF4-FFF2-40B4-BE49-F238E27FC236}">
              <a16:creationId xmlns:a16="http://schemas.microsoft.com/office/drawing/2014/main" id="{829C6457-380D-E6D5-7E81-8F3EE7DD4D4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220" name="Line 1">
          <a:extLst>
            <a:ext uri="{FF2B5EF4-FFF2-40B4-BE49-F238E27FC236}">
              <a16:creationId xmlns:a16="http://schemas.microsoft.com/office/drawing/2014/main" id="{A01B98C5-6838-AD33-A5C9-0AECF8BADE6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221" name="Line 1">
          <a:extLst>
            <a:ext uri="{FF2B5EF4-FFF2-40B4-BE49-F238E27FC236}">
              <a16:creationId xmlns:a16="http://schemas.microsoft.com/office/drawing/2014/main" id="{3A35CE8D-C219-C53C-5EB0-64DB12D9059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222" name="Line 1">
          <a:extLst>
            <a:ext uri="{FF2B5EF4-FFF2-40B4-BE49-F238E27FC236}">
              <a16:creationId xmlns:a16="http://schemas.microsoft.com/office/drawing/2014/main" id="{4A4E371A-1193-232C-881A-ACFA57759BD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223" name="Line 1">
          <a:extLst>
            <a:ext uri="{FF2B5EF4-FFF2-40B4-BE49-F238E27FC236}">
              <a16:creationId xmlns:a16="http://schemas.microsoft.com/office/drawing/2014/main" id="{5209F123-C006-C70C-3FC4-66167A9499B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224" name="Line 1">
          <a:extLst>
            <a:ext uri="{FF2B5EF4-FFF2-40B4-BE49-F238E27FC236}">
              <a16:creationId xmlns:a16="http://schemas.microsoft.com/office/drawing/2014/main" id="{0165C373-7B25-3A15-22BF-E8AC17C571A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225" name="Line 1">
          <a:extLst>
            <a:ext uri="{FF2B5EF4-FFF2-40B4-BE49-F238E27FC236}">
              <a16:creationId xmlns:a16="http://schemas.microsoft.com/office/drawing/2014/main" id="{BCD34DE4-B0AF-904E-325D-FF199D646E9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226" name="Line 1">
          <a:extLst>
            <a:ext uri="{FF2B5EF4-FFF2-40B4-BE49-F238E27FC236}">
              <a16:creationId xmlns:a16="http://schemas.microsoft.com/office/drawing/2014/main" id="{BA7B95AC-E3E7-8E7F-AB68-667D9494F7A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227" name="Line 1">
          <a:extLst>
            <a:ext uri="{FF2B5EF4-FFF2-40B4-BE49-F238E27FC236}">
              <a16:creationId xmlns:a16="http://schemas.microsoft.com/office/drawing/2014/main" id="{7F8CB6A0-B6FE-E7D6-4A5F-6189A9E3968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228" name="Line 1">
          <a:extLst>
            <a:ext uri="{FF2B5EF4-FFF2-40B4-BE49-F238E27FC236}">
              <a16:creationId xmlns:a16="http://schemas.microsoft.com/office/drawing/2014/main" id="{E0778EA5-388B-FA89-68B4-E82B3BDD20A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229" name="Line 1">
          <a:extLst>
            <a:ext uri="{FF2B5EF4-FFF2-40B4-BE49-F238E27FC236}">
              <a16:creationId xmlns:a16="http://schemas.microsoft.com/office/drawing/2014/main" id="{96C8BFBC-A551-FBE2-CE21-5E9CE3CA18C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230" name="Line 1">
          <a:extLst>
            <a:ext uri="{FF2B5EF4-FFF2-40B4-BE49-F238E27FC236}">
              <a16:creationId xmlns:a16="http://schemas.microsoft.com/office/drawing/2014/main" id="{D256B0F9-AEBA-9214-3CE0-15A8490BCA3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231" name="Line 1">
          <a:extLst>
            <a:ext uri="{FF2B5EF4-FFF2-40B4-BE49-F238E27FC236}">
              <a16:creationId xmlns:a16="http://schemas.microsoft.com/office/drawing/2014/main" id="{8DE2066C-A2AE-3CC7-4D74-CE39515430C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232" name="Line 1">
          <a:extLst>
            <a:ext uri="{FF2B5EF4-FFF2-40B4-BE49-F238E27FC236}">
              <a16:creationId xmlns:a16="http://schemas.microsoft.com/office/drawing/2014/main" id="{B19D0F60-1977-8735-5AE2-7CC78695394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233" name="Line 1">
          <a:extLst>
            <a:ext uri="{FF2B5EF4-FFF2-40B4-BE49-F238E27FC236}">
              <a16:creationId xmlns:a16="http://schemas.microsoft.com/office/drawing/2014/main" id="{3FFB6638-7CBA-4A65-D390-A00DF47845F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234" name="Line 1">
          <a:extLst>
            <a:ext uri="{FF2B5EF4-FFF2-40B4-BE49-F238E27FC236}">
              <a16:creationId xmlns:a16="http://schemas.microsoft.com/office/drawing/2014/main" id="{D06605E3-5200-BEF9-1F18-190CF069676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235" name="Line 1">
          <a:extLst>
            <a:ext uri="{FF2B5EF4-FFF2-40B4-BE49-F238E27FC236}">
              <a16:creationId xmlns:a16="http://schemas.microsoft.com/office/drawing/2014/main" id="{8AD184E4-44B0-5463-9124-4DA8E4ABA82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236" name="Line 1">
          <a:extLst>
            <a:ext uri="{FF2B5EF4-FFF2-40B4-BE49-F238E27FC236}">
              <a16:creationId xmlns:a16="http://schemas.microsoft.com/office/drawing/2014/main" id="{32A0A731-2830-FC58-7DC4-A76010D2ED6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237" name="Line 1">
          <a:extLst>
            <a:ext uri="{FF2B5EF4-FFF2-40B4-BE49-F238E27FC236}">
              <a16:creationId xmlns:a16="http://schemas.microsoft.com/office/drawing/2014/main" id="{87E2D30B-1F76-66DE-B65B-A47B76EBCEF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238" name="Line 1">
          <a:extLst>
            <a:ext uri="{FF2B5EF4-FFF2-40B4-BE49-F238E27FC236}">
              <a16:creationId xmlns:a16="http://schemas.microsoft.com/office/drawing/2014/main" id="{CB2B440C-B0DD-ABF2-6894-5D13826A1AF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239" name="Line 1">
          <a:extLst>
            <a:ext uri="{FF2B5EF4-FFF2-40B4-BE49-F238E27FC236}">
              <a16:creationId xmlns:a16="http://schemas.microsoft.com/office/drawing/2014/main" id="{46C8DEAA-4BC4-ECE8-42FD-EE42E13DD9F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240" name="Line 1">
          <a:extLst>
            <a:ext uri="{FF2B5EF4-FFF2-40B4-BE49-F238E27FC236}">
              <a16:creationId xmlns:a16="http://schemas.microsoft.com/office/drawing/2014/main" id="{54F80B75-0C78-7771-1DA9-2E284AB8451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241" name="Line 1">
          <a:extLst>
            <a:ext uri="{FF2B5EF4-FFF2-40B4-BE49-F238E27FC236}">
              <a16:creationId xmlns:a16="http://schemas.microsoft.com/office/drawing/2014/main" id="{AA43AFF9-C382-E410-1938-5853280E055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242" name="Line 1">
          <a:extLst>
            <a:ext uri="{FF2B5EF4-FFF2-40B4-BE49-F238E27FC236}">
              <a16:creationId xmlns:a16="http://schemas.microsoft.com/office/drawing/2014/main" id="{FA7116E1-C557-E944-9EEB-903A7A5FB6C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243" name="Line 1">
          <a:extLst>
            <a:ext uri="{FF2B5EF4-FFF2-40B4-BE49-F238E27FC236}">
              <a16:creationId xmlns:a16="http://schemas.microsoft.com/office/drawing/2014/main" id="{4FBF53B8-B615-2F9B-2B9F-EE4C9710D65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244" name="Line 1">
          <a:extLst>
            <a:ext uri="{FF2B5EF4-FFF2-40B4-BE49-F238E27FC236}">
              <a16:creationId xmlns:a16="http://schemas.microsoft.com/office/drawing/2014/main" id="{DF0A088A-107E-F4E3-858B-83CC0427BD3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245" name="Line 1">
          <a:extLst>
            <a:ext uri="{FF2B5EF4-FFF2-40B4-BE49-F238E27FC236}">
              <a16:creationId xmlns:a16="http://schemas.microsoft.com/office/drawing/2014/main" id="{108328C2-3AFA-4FBB-3054-3F4970ADC9C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77"/>
  <sheetViews>
    <sheetView showGridLines="0" tabSelected="1" zoomScaleNormal="100" workbookViewId="0">
      <pane ySplit="7" topLeftCell="A8" activePane="bottomLeft" state="frozen"/>
      <selection pane="bottomLeft" activeCell="F18" sqref="F18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7" t="str">
        <f>B4&amp;L3&amp;"  일반회계 세외수입 징수현황"</f>
        <v>2024년  2월  서구  일반회계 세외수입 징수현황</v>
      </c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31" t="s">
        <v>117</v>
      </c>
      <c r="M3" s="131"/>
      <c r="O3" s="3">
        <f>COUNTIF(O7:P77,"err")</f>
        <v>0</v>
      </c>
    </row>
    <row r="4" spans="2:16" s="4" customFormat="1" ht="18.75" customHeight="1" thickBot="1" x14ac:dyDescent="0.2">
      <c r="B4" s="123" t="s">
        <v>118</v>
      </c>
      <c r="C4" s="123"/>
      <c r="D4" s="123"/>
      <c r="E4" s="1"/>
      <c r="F4" s="1"/>
      <c r="G4" s="1"/>
      <c r="H4" s="1"/>
      <c r="I4" s="1"/>
      <c r="J4" s="1"/>
      <c r="K4" s="1"/>
      <c r="L4" s="128" t="s">
        <v>13</v>
      </c>
      <c r="M4" s="128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32" t="s">
        <v>9</v>
      </c>
      <c r="M5" s="133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29" t="s">
        <v>18</v>
      </c>
      <c r="C7" s="130"/>
      <c r="D7" s="130"/>
      <c r="E7" s="26">
        <f>E8+E40+E62</f>
        <v>82356824000</v>
      </c>
      <c r="F7" s="26">
        <f t="shared" ref="F7:K7" si="0">F8+F40+F62</f>
        <v>54350578630</v>
      </c>
      <c r="G7" s="26">
        <f t="shared" si="0"/>
        <v>14224150521</v>
      </c>
      <c r="H7" s="26">
        <f t="shared" si="0"/>
        <v>17968568</v>
      </c>
      <c r="I7" s="26">
        <f t="shared" si="0"/>
        <v>40108459541</v>
      </c>
      <c r="J7" s="26">
        <f t="shared" si="0"/>
        <v>33030662921</v>
      </c>
      <c r="K7" s="26">
        <f t="shared" si="0"/>
        <v>7077796620</v>
      </c>
      <c r="L7" s="27">
        <f>IFERROR(G7/E7,0)*100</f>
        <v>17.271368455150725</v>
      </c>
      <c r="M7" s="28">
        <f>IFERROR(G7/F7,0)*100</f>
        <v>26.171111475800675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21" t="s">
        <v>19</v>
      </c>
      <c r="C8" s="122"/>
      <c r="D8" s="122"/>
      <c r="E8" s="29">
        <f t="shared" ref="E8:K8" si="1">E9+E12+E22+E28+E34+E36</f>
        <v>58079585000</v>
      </c>
      <c r="F8" s="29">
        <f t="shared" si="1"/>
        <v>11199066493</v>
      </c>
      <c r="G8" s="29">
        <f t="shared" si="1"/>
        <v>11101193038</v>
      </c>
      <c r="H8" s="29">
        <f t="shared" si="1"/>
        <v>0</v>
      </c>
      <c r="I8" s="29">
        <f t="shared" si="1"/>
        <v>97873455</v>
      </c>
      <c r="J8" s="29">
        <f t="shared" si="1"/>
        <v>13334885</v>
      </c>
      <c r="K8" s="29">
        <f t="shared" si="1"/>
        <v>84538570</v>
      </c>
      <c r="L8" s="29">
        <f t="shared" ref="L8:L77" si="2">IFERROR(G8/E8,0)*100</f>
        <v>19.11376095059908</v>
      </c>
      <c r="M8" s="30">
        <f t="shared" ref="M8:M77" si="3">IFERROR(G8/F8,0)*100</f>
        <v>99.12605702393877</v>
      </c>
      <c r="O8" s="9" t="str">
        <f t="shared" ref="O8:O71" si="4">IF(F8=G8+H8+I8,"","err")</f>
        <v/>
      </c>
      <c r="P8" s="9" t="str">
        <f t="shared" ref="P8:P71" si="5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v>1060979000</v>
      </c>
      <c r="F9" s="33">
        <v>387202470</v>
      </c>
      <c r="G9" s="33">
        <v>382564670</v>
      </c>
      <c r="H9" s="33">
        <v>0</v>
      </c>
      <c r="I9" s="33">
        <v>4637800</v>
      </c>
      <c r="J9" s="33">
        <v>3565390</v>
      </c>
      <c r="K9" s="33">
        <v>1072410</v>
      </c>
      <c r="L9" s="33">
        <f t="shared" si="2"/>
        <v>36.057704252393307</v>
      </c>
      <c r="M9" s="34">
        <f t="shared" si="3"/>
        <v>98.802228715121572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>
        <v>800000000</v>
      </c>
      <c r="F10" s="36">
        <v>332574440</v>
      </c>
      <c r="G10" s="36">
        <v>329001270</v>
      </c>
      <c r="H10" s="36">
        <v>0</v>
      </c>
      <c r="I10" s="37">
        <v>3573170</v>
      </c>
      <c r="J10" s="37">
        <v>3573170</v>
      </c>
      <c r="K10" s="37">
        <v>0</v>
      </c>
      <c r="L10" s="37">
        <f t="shared" si="2"/>
        <v>41.125158750000004</v>
      </c>
      <c r="M10" s="38">
        <f t="shared" si="3"/>
        <v>98.925602941705321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>
        <v>260979000</v>
      </c>
      <c r="F11" s="36">
        <v>54628030</v>
      </c>
      <c r="G11" s="36">
        <v>53563400</v>
      </c>
      <c r="H11" s="36">
        <v>0</v>
      </c>
      <c r="I11" s="37">
        <v>1064630</v>
      </c>
      <c r="J11" s="37">
        <v>-7780</v>
      </c>
      <c r="K11" s="37">
        <v>1072410</v>
      </c>
      <c r="L11" s="37">
        <f t="shared" si="2"/>
        <v>20.524026837408375</v>
      </c>
      <c r="M11" s="38">
        <f t="shared" si="3"/>
        <v>98.051128697117576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v>8790109000</v>
      </c>
      <c r="F12" s="33">
        <v>771977523</v>
      </c>
      <c r="G12" s="33">
        <v>738394543</v>
      </c>
      <c r="H12" s="33">
        <v>0</v>
      </c>
      <c r="I12" s="33">
        <v>33582980</v>
      </c>
      <c r="J12" s="33">
        <v>3751800</v>
      </c>
      <c r="K12" s="33">
        <v>29831180</v>
      </c>
      <c r="L12" s="33">
        <f t="shared" si="2"/>
        <v>8.4002888132558997</v>
      </c>
      <c r="M12" s="34">
        <f t="shared" si="3"/>
        <v>95.649746398121493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>
        <v>2550000000</v>
      </c>
      <c r="F13" s="36">
        <v>34681890</v>
      </c>
      <c r="G13" s="36">
        <v>18802500</v>
      </c>
      <c r="H13" s="36">
        <v>0</v>
      </c>
      <c r="I13" s="37">
        <v>15879390</v>
      </c>
      <c r="J13" s="37">
        <v>3388890</v>
      </c>
      <c r="K13" s="37">
        <v>12490500</v>
      </c>
      <c r="L13" s="37">
        <f t="shared" si="2"/>
        <v>0.73735294117647054</v>
      </c>
      <c r="M13" s="38">
        <f t="shared" si="3"/>
        <v>54.214173449024841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>
        <v>0</v>
      </c>
      <c r="F14" s="36">
        <v>63770</v>
      </c>
      <c r="G14" s="36">
        <v>63770</v>
      </c>
      <c r="H14" s="36">
        <v>0</v>
      </c>
      <c r="I14" s="37">
        <v>0</v>
      </c>
      <c r="J14" s="37">
        <v>0</v>
      </c>
      <c r="K14" s="37">
        <v>0</v>
      </c>
      <c r="L14" s="37">
        <f t="shared" si="2"/>
        <v>0</v>
      </c>
      <c r="M14" s="38">
        <f t="shared" si="3"/>
        <v>100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>
        <v>0</v>
      </c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>
        <v>0</v>
      </c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>
        <v>0</v>
      </c>
      <c r="F17" s="36">
        <v>0</v>
      </c>
      <c r="G17" s="36">
        <v>0</v>
      </c>
      <c r="H17" s="36">
        <v>0</v>
      </c>
      <c r="I17" s="37">
        <v>0</v>
      </c>
      <c r="J17" s="37">
        <v>0</v>
      </c>
      <c r="K17" s="37">
        <v>0</v>
      </c>
      <c r="L17" s="37">
        <f t="shared" si="2"/>
        <v>0</v>
      </c>
      <c r="M17" s="38">
        <f t="shared" si="3"/>
        <v>0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>
        <v>0</v>
      </c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>
        <v>5603362000</v>
      </c>
      <c r="F19" s="36">
        <v>556558793</v>
      </c>
      <c r="G19" s="36">
        <v>548007263</v>
      </c>
      <c r="H19" s="36">
        <v>0</v>
      </c>
      <c r="I19" s="37">
        <v>8551530</v>
      </c>
      <c r="J19" s="37">
        <v>0</v>
      </c>
      <c r="K19" s="37">
        <v>8551530</v>
      </c>
      <c r="L19" s="37">
        <f t="shared" si="2"/>
        <v>9.7799725057920597</v>
      </c>
      <c r="M19" s="38">
        <f t="shared" si="3"/>
        <v>98.46349925514518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>
        <v>56476000</v>
      </c>
      <c r="F20" s="36">
        <v>13614300</v>
      </c>
      <c r="G20" s="36">
        <v>13614300</v>
      </c>
      <c r="H20" s="36">
        <v>0</v>
      </c>
      <c r="I20" s="37">
        <v>0</v>
      </c>
      <c r="J20" s="37">
        <v>0</v>
      </c>
      <c r="K20" s="37">
        <v>0</v>
      </c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>
        <v>580271000</v>
      </c>
      <c r="F21" s="36">
        <v>167058770</v>
      </c>
      <c r="G21" s="36">
        <v>157906710</v>
      </c>
      <c r="H21" s="36">
        <v>0</v>
      </c>
      <c r="I21" s="37">
        <v>9152060</v>
      </c>
      <c r="J21" s="37">
        <v>362910</v>
      </c>
      <c r="K21" s="37">
        <v>8789150</v>
      </c>
      <c r="L21" s="37">
        <f t="shared" si="2"/>
        <v>27.212579984179808</v>
      </c>
      <c r="M21" s="38">
        <f t="shared" si="3"/>
        <v>94.521652469966114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v>14367518000</v>
      </c>
      <c r="F22" s="33">
        <v>2729673873</v>
      </c>
      <c r="G22" s="33">
        <v>2696403173</v>
      </c>
      <c r="H22" s="33">
        <v>0</v>
      </c>
      <c r="I22" s="33">
        <v>33270700</v>
      </c>
      <c r="J22" s="33">
        <v>5863900</v>
      </c>
      <c r="K22" s="33">
        <v>27406800</v>
      </c>
      <c r="L22" s="33">
        <f t="shared" si="2"/>
        <v>18.767355454157077</v>
      </c>
      <c r="M22" s="34">
        <f t="shared" si="3"/>
        <v>98.781147435629947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126"/>
      <c r="C23" s="35" t="s">
        <v>34</v>
      </c>
      <c r="D23" s="35"/>
      <c r="E23" s="36">
        <v>1729824000</v>
      </c>
      <c r="F23" s="36">
        <v>285363011</v>
      </c>
      <c r="G23" s="36">
        <v>265377811</v>
      </c>
      <c r="H23" s="36">
        <v>0</v>
      </c>
      <c r="I23" s="37">
        <v>19985200</v>
      </c>
      <c r="J23" s="37">
        <v>61900</v>
      </c>
      <c r="K23" s="37">
        <v>19923300</v>
      </c>
      <c r="L23" s="37">
        <f t="shared" si="2"/>
        <v>15.341318596573986</v>
      </c>
      <c r="M23" s="38">
        <f t="shared" si="3"/>
        <v>92.99656955189613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126"/>
      <c r="C24" s="35" t="s">
        <v>35</v>
      </c>
      <c r="D24" s="35"/>
      <c r="E24" s="36">
        <v>12332094000</v>
      </c>
      <c r="F24" s="36">
        <v>2302234545</v>
      </c>
      <c r="G24" s="36">
        <v>2302234545</v>
      </c>
      <c r="H24" s="36">
        <v>0</v>
      </c>
      <c r="I24" s="37">
        <v>0</v>
      </c>
      <c r="J24" s="37">
        <v>0</v>
      </c>
      <c r="K24" s="37">
        <v>0</v>
      </c>
      <c r="L24" s="37">
        <f t="shared" si="2"/>
        <v>18.668642527376129</v>
      </c>
      <c r="M24" s="38">
        <f t="shared" si="3"/>
        <v>100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126"/>
      <c r="C25" s="35" t="s">
        <v>36</v>
      </c>
      <c r="D25" s="35"/>
      <c r="E25" s="36">
        <v>12700000</v>
      </c>
      <c r="F25" s="36">
        <v>1748600</v>
      </c>
      <c r="G25" s="36">
        <v>1748600</v>
      </c>
      <c r="H25" s="36">
        <v>0</v>
      </c>
      <c r="I25" s="37">
        <v>0</v>
      </c>
      <c r="J25" s="37">
        <v>0</v>
      </c>
      <c r="K25" s="37">
        <v>0</v>
      </c>
      <c r="L25" s="37">
        <f t="shared" si="2"/>
        <v>13.768503937007873</v>
      </c>
      <c r="M25" s="38">
        <f t="shared" si="3"/>
        <v>100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126"/>
      <c r="C26" s="35" t="s">
        <v>37</v>
      </c>
      <c r="D26" s="35"/>
      <c r="E26" s="36">
        <v>0</v>
      </c>
      <c r="F26" s="36">
        <v>16573130</v>
      </c>
      <c r="G26" s="36">
        <v>16244330</v>
      </c>
      <c r="H26" s="36">
        <v>0</v>
      </c>
      <c r="I26" s="37">
        <v>328800</v>
      </c>
      <c r="J26" s="37">
        <v>0</v>
      </c>
      <c r="K26" s="37">
        <v>328800</v>
      </c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126"/>
      <c r="C27" s="35" t="s">
        <v>38</v>
      </c>
      <c r="D27" s="35"/>
      <c r="E27" s="36">
        <v>292900000</v>
      </c>
      <c r="F27" s="36">
        <v>123754587</v>
      </c>
      <c r="G27" s="36">
        <v>110797887</v>
      </c>
      <c r="H27" s="36">
        <v>0</v>
      </c>
      <c r="I27" s="37">
        <v>12956700</v>
      </c>
      <c r="J27" s="37">
        <v>5802000</v>
      </c>
      <c r="K27" s="37">
        <v>7154700</v>
      </c>
      <c r="L27" s="37">
        <f t="shared" si="2"/>
        <v>37.8278890406282</v>
      </c>
      <c r="M27" s="38">
        <f t="shared" si="3"/>
        <v>89.530327469801179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v>3716455000</v>
      </c>
      <c r="F28" s="33">
        <v>1615571120</v>
      </c>
      <c r="G28" s="33">
        <v>1615571120</v>
      </c>
      <c r="H28" s="33">
        <v>0</v>
      </c>
      <c r="I28" s="33">
        <v>0</v>
      </c>
      <c r="J28" s="33">
        <v>0</v>
      </c>
      <c r="K28" s="33">
        <v>0</v>
      </c>
      <c r="L28" s="33">
        <f t="shared" si="2"/>
        <v>43.47075694445379</v>
      </c>
      <c r="M28" s="34">
        <f t="shared" si="3"/>
        <v>100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126"/>
      <c r="C29" s="35" t="s">
        <v>40</v>
      </c>
      <c r="D29" s="35"/>
      <c r="E29" s="36">
        <v>3716455000</v>
      </c>
      <c r="F29" s="36">
        <v>2301310</v>
      </c>
      <c r="G29" s="36">
        <v>2301310</v>
      </c>
      <c r="H29" s="36">
        <v>0</v>
      </c>
      <c r="I29" s="37">
        <v>0</v>
      </c>
      <c r="J29" s="37">
        <v>0</v>
      </c>
      <c r="K29" s="37">
        <v>0</v>
      </c>
      <c r="L29" s="37">
        <f t="shared" si="2"/>
        <v>6.1922181218392255E-2</v>
      </c>
      <c r="M29" s="38">
        <f t="shared" si="3"/>
        <v>100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126"/>
      <c r="C30" s="35" t="s">
        <v>41</v>
      </c>
      <c r="D30" s="35"/>
      <c r="E30" s="36">
        <v>0</v>
      </c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>
        <v>0</v>
      </c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126"/>
      <c r="C31" s="35" t="s">
        <v>42</v>
      </c>
      <c r="D31" s="35"/>
      <c r="E31" s="36">
        <v>0</v>
      </c>
      <c r="F31" s="36">
        <v>0</v>
      </c>
      <c r="G31" s="36">
        <v>0</v>
      </c>
      <c r="H31" s="36">
        <v>0</v>
      </c>
      <c r="I31" s="37">
        <v>0</v>
      </c>
      <c r="J31" s="37">
        <v>0</v>
      </c>
      <c r="K31" s="37">
        <v>0</v>
      </c>
      <c r="L31" s="37">
        <f t="shared" si="2"/>
        <v>0</v>
      </c>
      <c r="M31" s="38">
        <f t="shared" si="3"/>
        <v>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126"/>
      <c r="C32" s="35" t="s">
        <v>43</v>
      </c>
      <c r="D32" s="35"/>
      <c r="E32" s="36">
        <v>0</v>
      </c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>
        <v>0</v>
      </c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126"/>
      <c r="C33" s="35" t="s">
        <v>44</v>
      </c>
      <c r="D33" s="35"/>
      <c r="E33" s="36">
        <v>0</v>
      </c>
      <c r="F33" s="36">
        <v>1613269810</v>
      </c>
      <c r="G33" s="36">
        <v>1613269810</v>
      </c>
      <c r="H33" s="36">
        <v>0</v>
      </c>
      <c r="I33" s="37">
        <v>0</v>
      </c>
      <c r="J33" s="37">
        <v>0</v>
      </c>
      <c r="K33" s="37">
        <v>0</v>
      </c>
      <c r="L33" s="37">
        <f t="shared" si="2"/>
        <v>0</v>
      </c>
      <c r="M33" s="38">
        <f t="shared" si="3"/>
        <v>100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v>26732670000</v>
      </c>
      <c r="F34" s="33">
        <v>3385762740</v>
      </c>
      <c r="G34" s="33">
        <v>3359535000</v>
      </c>
      <c r="H34" s="33">
        <v>0</v>
      </c>
      <c r="I34" s="33">
        <v>26227740</v>
      </c>
      <c r="J34" s="33">
        <v>0</v>
      </c>
      <c r="K34" s="33">
        <v>26227740</v>
      </c>
      <c r="L34" s="33">
        <f t="shared" si="2"/>
        <v>12.567150980429565</v>
      </c>
      <c r="M34" s="34">
        <f t="shared" si="3"/>
        <v>99.225352098948321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>
        <v>26732670000</v>
      </c>
      <c r="F35" s="36">
        <v>3385762740</v>
      </c>
      <c r="G35" s="36">
        <v>3359535000</v>
      </c>
      <c r="H35" s="36">
        <v>0</v>
      </c>
      <c r="I35" s="37">
        <v>26227740</v>
      </c>
      <c r="J35" s="37">
        <v>0</v>
      </c>
      <c r="K35" s="37">
        <v>26227740</v>
      </c>
      <c r="L35" s="37">
        <f>IFERROR(G35/E35,0)*100</f>
        <v>12.567150980429565</v>
      </c>
      <c r="M35" s="38">
        <f>IFERROR(G35/F35,0)*100</f>
        <v>99.225352098948321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v>3411854000</v>
      </c>
      <c r="F36" s="33">
        <v>2308878767</v>
      </c>
      <c r="G36" s="33">
        <v>2308724532</v>
      </c>
      <c r="H36" s="33">
        <v>0</v>
      </c>
      <c r="I36" s="33">
        <v>154235</v>
      </c>
      <c r="J36" s="33">
        <v>153795</v>
      </c>
      <c r="K36" s="33">
        <v>440</v>
      </c>
      <c r="L36" s="39">
        <f t="shared" si="2"/>
        <v>67.667741116706637</v>
      </c>
      <c r="M36" s="40">
        <f t="shared" si="3"/>
        <v>99.993319917779814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126"/>
      <c r="C37" s="35" t="s">
        <v>47</v>
      </c>
      <c r="D37" s="35"/>
      <c r="E37" s="36">
        <v>3411854000</v>
      </c>
      <c r="F37" s="36">
        <v>2279253390</v>
      </c>
      <c r="G37" s="36">
        <v>2279253390</v>
      </c>
      <c r="H37" s="36">
        <v>0</v>
      </c>
      <c r="I37" s="37">
        <v>0</v>
      </c>
      <c r="J37" s="37">
        <v>0</v>
      </c>
      <c r="K37" s="37">
        <v>0</v>
      </c>
      <c r="L37" s="41">
        <f t="shared" si="2"/>
        <v>66.803954389607526</v>
      </c>
      <c r="M37" s="42">
        <f t="shared" si="3"/>
        <v>100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126"/>
      <c r="C38" s="35" t="s">
        <v>48</v>
      </c>
      <c r="D38" s="35"/>
      <c r="E38" s="36">
        <v>0</v>
      </c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126"/>
      <c r="C39" s="35" t="s">
        <v>49</v>
      </c>
      <c r="D39" s="35"/>
      <c r="E39" s="36">
        <v>0</v>
      </c>
      <c r="F39" s="36">
        <v>29625377</v>
      </c>
      <c r="G39" s="36">
        <v>29471142</v>
      </c>
      <c r="H39" s="36">
        <v>0</v>
      </c>
      <c r="I39" s="37">
        <v>154235</v>
      </c>
      <c r="J39" s="37">
        <v>153795</v>
      </c>
      <c r="K39" s="37">
        <v>440</v>
      </c>
      <c r="L39" s="41">
        <f t="shared" si="2"/>
        <v>0</v>
      </c>
      <c r="M39" s="42">
        <f t="shared" si="3"/>
        <v>99.479382152672684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124" t="s">
        <v>50</v>
      </c>
      <c r="C40" s="125"/>
      <c r="D40" s="125"/>
      <c r="E40" s="43">
        <v>13706236000</v>
      </c>
      <c r="F40" s="43">
        <v>40687951573</v>
      </c>
      <c r="G40" s="43">
        <v>2507385669</v>
      </c>
      <c r="H40" s="43">
        <v>17968568</v>
      </c>
      <c r="I40" s="43">
        <v>38162597336</v>
      </c>
      <c r="J40" s="43">
        <v>32920597186</v>
      </c>
      <c r="K40" s="43">
        <v>5242000150</v>
      </c>
      <c r="L40" s="44">
        <f t="shared" si="2"/>
        <v>18.293758176934936</v>
      </c>
      <c r="M40" s="45">
        <f t="shared" si="3"/>
        <v>6.1624770283689312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v>0</v>
      </c>
      <c r="F41" s="33">
        <v>428522000</v>
      </c>
      <c r="G41" s="33">
        <v>428522000</v>
      </c>
      <c r="H41" s="33">
        <v>0</v>
      </c>
      <c r="I41" s="33">
        <v>0</v>
      </c>
      <c r="J41" s="33">
        <v>0</v>
      </c>
      <c r="K41" s="33">
        <v>0</v>
      </c>
      <c r="L41" s="39">
        <f t="shared" si="2"/>
        <v>0</v>
      </c>
      <c r="M41" s="40">
        <f t="shared" si="3"/>
        <v>100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>
        <v>0</v>
      </c>
      <c r="F42" s="47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>
        <v>0</v>
      </c>
      <c r="F43" s="47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>
        <v>0</v>
      </c>
      <c r="F44" s="47">
        <v>428506000</v>
      </c>
      <c r="G44" s="47">
        <v>428506000</v>
      </c>
      <c r="H44" s="47">
        <v>0</v>
      </c>
      <c r="I44" s="37">
        <v>0</v>
      </c>
      <c r="J44" s="37">
        <v>0</v>
      </c>
      <c r="K44" s="37">
        <v>0</v>
      </c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>
        <v>0</v>
      </c>
      <c r="F45" s="47">
        <v>16000</v>
      </c>
      <c r="G45" s="47">
        <v>16000</v>
      </c>
      <c r="H45" s="47">
        <v>0</v>
      </c>
      <c r="I45" s="37">
        <v>0</v>
      </c>
      <c r="J45" s="37">
        <v>0</v>
      </c>
      <c r="K45" s="37">
        <v>0</v>
      </c>
      <c r="L45" s="41">
        <f t="shared" si="2"/>
        <v>0</v>
      </c>
      <c r="M45" s="42">
        <f t="shared" si="3"/>
        <v>100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v>199653000</v>
      </c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9">
        <f t="shared" si="2"/>
        <v>0</v>
      </c>
      <c r="M46" s="40">
        <f t="shared" si="3"/>
        <v>0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>
        <v>199653000</v>
      </c>
      <c r="F47" s="47">
        <v>0</v>
      </c>
      <c r="G47" s="47">
        <v>0</v>
      </c>
      <c r="H47" s="47">
        <v>0</v>
      </c>
      <c r="I47" s="37">
        <v>0</v>
      </c>
      <c r="J47" s="37">
        <v>0</v>
      </c>
      <c r="K47" s="37">
        <v>0</v>
      </c>
      <c r="L47" s="41">
        <f>IFERROR(G47/E47,0)*100</f>
        <v>0</v>
      </c>
      <c r="M47" s="42">
        <f>IFERROR(G47/F47,0)*100</f>
        <v>0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v>0</v>
      </c>
      <c r="F48" s="33">
        <v>42326157</v>
      </c>
      <c r="G48" s="33">
        <v>42326157</v>
      </c>
      <c r="H48" s="33">
        <v>0</v>
      </c>
      <c r="I48" s="33">
        <v>0</v>
      </c>
      <c r="J48" s="33">
        <v>0</v>
      </c>
      <c r="K48" s="33">
        <v>0</v>
      </c>
      <c r="L48" s="39">
        <f t="shared" si="2"/>
        <v>0</v>
      </c>
      <c r="M48" s="40">
        <f t="shared" si="3"/>
        <v>100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>
        <v>0</v>
      </c>
      <c r="F49" s="47">
        <v>0</v>
      </c>
      <c r="G49" s="47">
        <v>0</v>
      </c>
      <c r="H49" s="47">
        <v>0</v>
      </c>
      <c r="I49" s="37">
        <v>0</v>
      </c>
      <c r="J49" s="37">
        <v>0</v>
      </c>
      <c r="K49" s="37">
        <v>0</v>
      </c>
      <c r="L49" s="41">
        <f t="shared" si="2"/>
        <v>0</v>
      </c>
      <c r="M49" s="42">
        <f t="shared" si="3"/>
        <v>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>
        <v>0</v>
      </c>
      <c r="F50" s="47">
        <v>42326157</v>
      </c>
      <c r="G50" s="47">
        <v>42326157</v>
      </c>
      <c r="H50" s="47">
        <v>0</v>
      </c>
      <c r="I50" s="37">
        <v>0</v>
      </c>
      <c r="J50" s="37">
        <v>0</v>
      </c>
      <c r="K50" s="37">
        <v>0</v>
      </c>
      <c r="L50" s="41">
        <f>IFERROR(G50/E50,0)*100</f>
        <v>0</v>
      </c>
      <c r="M50" s="42">
        <f>IFERROR(G50/F50,0)*100</f>
        <v>100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>
        <v>0</v>
      </c>
      <c r="F51" s="47">
        <v>0</v>
      </c>
      <c r="G51" s="47">
        <v>0</v>
      </c>
      <c r="H51" s="47">
        <v>0</v>
      </c>
      <c r="I51" s="37">
        <v>0</v>
      </c>
      <c r="J51" s="37">
        <v>0</v>
      </c>
      <c r="K51" s="37">
        <v>0</v>
      </c>
      <c r="L51" s="41">
        <f t="shared" si="2"/>
        <v>0</v>
      </c>
      <c r="M51" s="42">
        <f t="shared" si="3"/>
        <v>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v>9466899000</v>
      </c>
      <c r="F52" s="33">
        <v>3849373366</v>
      </c>
      <c r="G52" s="33">
        <v>1382591366</v>
      </c>
      <c r="H52" s="33">
        <v>0</v>
      </c>
      <c r="I52" s="33">
        <v>2466782000</v>
      </c>
      <c r="J52" s="33">
        <v>593820</v>
      </c>
      <c r="K52" s="33">
        <v>2466188180</v>
      </c>
      <c r="L52" s="39">
        <f t="shared" si="2"/>
        <v>14.604479946390047</v>
      </c>
      <c r="M52" s="40">
        <f t="shared" si="3"/>
        <v>35.917310027961577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>
        <v>0</v>
      </c>
      <c r="F53" s="47">
        <v>0</v>
      </c>
      <c r="G53" s="47">
        <v>0</v>
      </c>
      <c r="H53" s="47">
        <v>0</v>
      </c>
      <c r="I53" s="37">
        <v>0</v>
      </c>
      <c r="J53" s="37">
        <v>0</v>
      </c>
      <c r="K53" s="37">
        <v>0</v>
      </c>
      <c r="L53" s="41">
        <f t="shared" si="2"/>
        <v>0</v>
      </c>
      <c r="M53" s="42">
        <f t="shared" si="3"/>
        <v>0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>
        <v>0</v>
      </c>
      <c r="F54" s="47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>
        <v>119000000</v>
      </c>
      <c r="F55" s="47">
        <v>119000000</v>
      </c>
      <c r="G55" s="47">
        <v>119000000</v>
      </c>
      <c r="H55" s="47">
        <v>0</v>
      </c>
      <c r="I55" s="37">
        <v>0</v>
      </c>
      <c r="J55" s="37">
        <v>0</v>
      </c>
      <c r="K55" s="37">
        <v>0</v>
      </c>
      <c r="L55" s="41">
        <f t="shared" si="2"/>
        <v>100</v>
      </c>
      <c r="M55" s="42">
        <f t="shared" si="3"/>
        <v>100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>
        <v>0</v>
      </c>
      <c r="F56" s="47">
        <v>2515456860</v>
      </c>
      <c r="G56" s="47">
        <v>81599120</v>
      </c>
      <c r="H56" s="47">
        <v>0</v>
      </c>
      <c r="I56" s="37">
        <v>2433857740</v>
      </c>
      <c r="J56" s="37">
        <v>0</v>
      </c>
      <c r="K56" s="37">
        <v>2433857740</v>
      </c>
      <c r="L56" s="41">
        <f t="shared" si="2"/>
        <v>0</v>
      </c>
      <c r="M56" s="42">
        <f t="shared" si="3"/>
        <v>3.24390854391357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>
        <v>0</v>
      </c>
      <c r="F57" s="47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>
        <v>0</v>
      </c>
      <c r="F58" s="47">
        <v>0</v>
      </c>
      <c r="G58" s="47">
        <v>0</v>
      </c>
      <c r="H58" s="47">
        <v>0</v>
      </c>
      <c r="I58" s="37">
        <v>0</v>
      </c>
      <c r="J58" s="37">
        <v>0</v>
      </c>
      <c r="K58" s="37">
        <v>0</v>
      </c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>
        <v>9347899000</v>
      </c>
      <c r="F59" s="47">
        <v>1214916506</v>
      </c>
      <c r="G59" s="47">
        <v>1181992246</v>
      </c>
      <c r="H59" s="47">
        <v>0</v>
      </c>
      <c r="I59" s="37">
        <v>32924260</v>
      </c>
      <c r="J59" s="37">
        <v>593820</v>
      </c>
      <c r="K59" s="37">
        <v>32330440</v>
      </c>
      <c r="L59" s="41">
        <f t="shared" si="2"/>
        <v>12.644469586160485</v>
      </c>
      <c r="M59" s="42">
        <f t="shared" si="3"/>
        <v>97.289998132595954</v>
      </c>
      <c r="O59" s="9" t="str">
        <f t="shared" si="4"/>
        <v/>
      </c>
      <c r="P59" s="9" t="str">
        <f t="shared" si="5"/>
        <v/>
      </c>
    </row>
    <row r="60" spans="2:16" s="5" customFormat="1" ht="20.100000000000001" customHeight="1" x14ac:dyDescent="0.15">
      <c r="B60" s="31" t="s">
        <v>71</v>
      </c>
      <c r="C60" s="32"/>
      <c r="D60" s="32"/>
      <c r="E60" s="50">
        <v>4039684000</v>
      </c>
      <c r="F60" s="50">
        <v>36367730050</v>
      </c>
      <c r="G60" s="50">
        <v>653946146</v>
      </c>
      <c r="H60" s="50">
        <v>17968568</v>
      </c>
      <c r="I60" s="50">
        <v>35695815336</v>
      </c>
      <c r="J60" s="50">
        <v>32920003366</v>
      </c>
      <c r="K60" s="50">
        <v>2775811970</v>
      </c>
      <c r="L60" s="39">
        <f t="shared" si="2"/>
        <v>16.188051986244471</v>
      </c>
      <c r="M60" s="40">
        <f t="shared" si="3"/>
        <v>1.7981494723506946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46"/>
      <c r="C61" s="35" t="s">
        <v>72</v>
      </c>
      <c r="D61" s="35"/>
      <c r="E61" s="47">
        <v>4039684000</v>
      </c>
      <c r="F61" s="47">
        <v>36367730050</v>
      </c>
      <c r="G61" s="47">
        <v>653946146</v>
      </c>
      <c r="H61" s="47">
        <v>17968568</v>
      </c>
      <c r="I61" s="37">
        <v>35695815336</v>
      </c>
      <c r="J61" s="37">
        <v>32920003366</v>
      </c>
      <c r="K61" s="37">
        <v>2775811970</v>
      </c>
      <c r="L61" s="41">
        <f>IFERROR(G61/E61,0)*100</f>
        <v>16.188051986244471</v>
      </c>
      <c r="M61" s="42">
        <f>IFERROR(G61/F61,0)*100</f>
        <v>1.7981494723506946</v>
      </c>
      <c r="O61" s="9" t="str">
        <f t="shared" si="4"/>
        <v/>
      </c>
      <c r="P61" s="9" t="str">
        <f t="shared" si="5"/>
        <v/>
      </c>
    </row>
    <row r="62" spans="2:16" s="10" customFormat="1" ht="20.100000000000001" customHeight="1" x14ac:dyDescent="0.15">
      <c r="B62" s="124" t="s">
        <v>73</v>
      </c>
      <c r="C62" s="125"/>
      <c r="D62" s="125"/>
      <c r="E62" s="43">
        <v>10571003000</v>
      </c>
      <c r="F62" s="43">
        <v>2463560564</v>
      </c>
      <c r="G62" s="43">
        <v>615571814</v>
      </c>
      <c r="H62" s="43">
        <v>0</v>
      </c>
      <c r="I62" s="43">
        <v>1847988750</v>
      </c>
      <c r="J62" s="43">
        <v>96730850</v>
      </c>
      <c r="K62" s="43">
        <v>1751257900</v>
      </c>
      <c r="L62" s="44">
        <f t="shared" si="2"/>
        <v>5.8232110425094001</v>
      </c>
      <c r="M62" s="45">
        <f t="shared" si="3"/>
        <v>24.987078580301546</v>
      </c>
      <c r="O62" s="9" t="str">
        <f t="shared" si="4"/>
        <v/>
      </c>
      <c r="P62" s="9" t="str">
        <f t="shared" si="5"/>
        <v/>
      </c>
    </row>
    <row r="63" spans="2:16" s="5" customFormat="1" ht="20.100000000000001" customHeight="1" x14ac:dyDescent="0.15">
      <c r="B63" s="31" t="s">
        <v>74</v>
      </c>
      <c r="C63" s="32"/>
      <c r="D63" s="32"/>
      <c r="E63" s="50">
        <v>105960000</v>
      </c>
      <c r="F63" s="50">
        <v>39430000</v>
      </c>
      <c r="G63" s="50">
        <v>33605000</v>
      </c>
      <c r="H63" s="50">
        <v>0</v>
      </c>
      <c r="I63" s="50">
        <v>5825000</v>
      </c>
      <c r="J63" s="50">
        <v>0</v>
      </c>
      <c r="K63" s="50">
        <v>5825000</v>
      </c>
      <c r="L63" s="39">
        <f t="shared" si="2"/>
        <v>31.714798036995091</v>
      </c>
      <c r="M63" s="40">
        <f t="shared" si="3"/>
        <v>85.22698452954603</v>
      </c>
      <c r="O63" s="9" t="str">
        <f t="shared" si="4"/>
        <v/>
      </c>
      <c r="P63" s="9" t="str">
        <f t="shared" si="5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47">
        <v>105960000</v>
      </c>
      <c r="F64" s="47">
        <v>39430000</v>
      </c>
      <c r="G64" s="47">
        <v>33605000</v>
      </c>
      <c r="H64" s="47">
        <v>0</v>
      </c>
      <c r="I64" s="37">
        <v>5825000</v>
      </c>
      <c r="J64" s="37">
        <v>0</v>
      </c>
      <c r="K64" s="37">
        <v>5825000</v>
      </c>
      <c r="L64" s="41">
        <f t="shared" si="2"/>
        <v>31.714798036995091</v>
      </c>
      <c r="M64" s="42">
        <f t="shared" si="3"/>
        <v>85.22698452954603</v>
      </c>
      <c r="O64" s="9" t="str">
        <f t="shared" si="4"/>
        <v/>
      </c>
      <c r="P64" s="9" t="str">
        <f t="shared" si="5"/>
        <v/>
      </c>
    </row>
    <row r="65" spans="2:16" s="5" customFormat="1" ht="20.100000000000001" customHeight="1" x14ac:dyDescent="0.15">
      <c r="B65" s="31" t="s">
        <v>76</v>
      </c>
      <c r="C65" s="32"/>
      <c r="D65" s="32"/>
      <c r="E65" s="51">
        <v>565000000</v>
      </c>
      <c r="F65" s="51">
        <v>107702000</v>
      </c>
      <c r="G65" s="51">
        <v>28169340</v>
      </c>
      <c r="H65" s="51">
        <v>0</v>
      </c>
      <c r="I65" s="51">
        <v>79532660</v>
      </c>
      <c r="J65" s="51">
        <v>25428660</v>
      </c>
      <c r="K65" s="51">
        <v>54104000</v>
      </c>
      <c r="L65" s="53">
        <f t="shared" si="2"/>
        <v>4.9857238938053099</v>
      </c>
      <c r="M65" s="54">
        <f t="shared" si="3"/>
        <v>26.154890345583183</v>
      </c>
      <c r="O65" s="9" t="str">
        <f t="shared" si="4"/>
        <v/>
      </c>
      <c r="P65" s="9" t="str">
        <f t="shared" si="5"/>
        <v/>
      </c>
    </row>
    <row r="66" spans="2:16" s="5" customFormat="1" ht="20.100000000000001" customHeight="1" x14ac:dyDescent="0.15">
      <c r="B66" s="46"/>
      <c r="C66" s="35" t="s">
        <v>77</v>
      </c>
      <c r="D66" s="35"/>
      <c r="E66" s="47">
        <v>565000000</v>
      </c>
      <c r="F66" s="47">
        <v>107702000</v>
      </c>
      <c r="G66" s="47">
        <v>28169340</v>
      </c>
      <c r="H66" s="47">
        <v>0</v>
      </c>
      <c r="I66" s="37">
        <v>79532660</v>
      </c>
      <c r="J66" s="37">
        <v>25428660</v>
      </c>
      <c r="K66" s="37">
        <v>54104000</v>
      </c>
      <c r="L66" s="41">
        <f>IFERROR(G66/E66,0)*100</f>
        <v>4.9857238938053099</v>
      </c>
      <c r="M66" s="42">
        <f>IFERROR(G66/F66,0)*100</f>
        <v>26.154890345583183</v>
      </c>
      <c r="O66" s="9" t="str">
        <f t="shared" si="4"/>
        <v/>
      </c>
      <c r="P66" s="9" t="str">
        <f t="shared" si="5"/>
        <v/>
      </c>
    </row>
    <row r="67" spans="2:16" s="5" customFormat="1" ht="20.100000000000001" customHeight="1" x14ac:dyDescent="0.15">
      <c r="B67" s="31" t="s">
        <v>78</v>
      </c>
      <c r="C67" s="32"/>
      <c r="D67" s="32"/>
      <c r="E67" s="51">
        <v>0</v>
      </c>
      <c r="F67" s="51">
        <v>9784140</v>
      </c>
      <c r="G67" s="51">
        <v>228530</v>
      </c>
      <c r="H67" s="51">
        <v>0</v>
      </c>
      <c r="I67" s="51">
        <v>9555610</v>
      </c>
      <c r="J67" s="51">
        <v>4494330</v>
      </c>
      <c r="K67" s="51">
        <v>5061280</v>
      </c>
      <c r="L67" s="53">
        <f t="shared" si="2"/>
        <v>0</v>
      </c>
      <c r="M67" s="54">
        <f t="shared" si="3"/>
        <v>2.3357188265907887</v>
      </c>
      <c r="O67" s="9" t="str">
        <f t="shared" si="4"/>
        <v/>
      </c>
      <c r="P67" s="9" t="str">
        <f t="shared" si="5"/>
        <v/>
      </c>
    </row>
    <row r="68" spans="2:16" s="5" customFormat="1" ht="20.100000000000001" customHeight="1" x14ac:dyDescent="0.15">
      <c r="B68" s="46"/>
      <c r="C68" s="35" t="s">
        <v>79</v>
      </c>
      <c r="D68" s="35"/>
      <c r="E68" s="47">
        <v>0</v>
      </c>
      <c r="F68" s="47">
        <v>9784140</v>
      </c>
      <c r="G68" s="47">
        <v>228530</v>
      </c>
      <c r="H68" s="47">
        <v>0</v>
      </c>
      <c r="I68" s="37">
        <v>9555610</v>
      </c>
      <c r="J68" s="37">
        <v>4494330</v>
      </c>
      <c r="K68" s="37">
        <v>5061280</v>
      </c>
      <c r="L68" s="41">
        <f t="shared" si="2"/>
        <v>0</v>
      </c>
      <c r="M68" s="42">
        <f t="shared" si="3"/>
        <v>2.3357188265907887</v>
      </c>
      <c r="O68" s="9" t="str">
        <f t="shared" si="4"/>
        <v/>
      </c>
      <c r="P68" s="9" t="str">
        <f t="shared" si="5"/>
        <v/>
      </c>
    </row>
    <row r="69" spans="2:16" s="5" customFormat="1" ht="20.100000000000001" customHeight="1" x14ac:dyDescent="0.15">
      <c r="B69" s="31" t="s">
        <v>80</v>
      </c>
      <c r="C69" s="32"/>
      <c r="D69" s="32"/>
      <c r="E69" s="52">
        <v>3443600000</v>
      </c>
      <c r="F69" s="52">
        <v>577572330</v>
      </c>
      <c r="G69" s="52">
        <v>210289690</v>
      </c>
      <c r="H69" s="52">
        <v>0</v>
      </c>
      <c r="I69" s="52">
        <v>367282640</v>
      </c>
      <c r="J69" s="52">
        <v>66807860</v>
      </c>
      <c r="K69" s="52">
        <v>300474780</v>
      </c>
      <c r="L69" s="53">
        <f t="shared" si="2"/>
        <v>6.1066816703449875</v>
      </c>
      <c r="M69" s="54">
        <f t="shared" si="3"/>
        <v>36.409238995226794</v>
      </c>
      <c r="O69" s="9" t="str">
        <f t="shared" si="4"/>
        <v/>
      </c>
      <c r="P69" s="9" t="str">
        <f t="shared" si="5"/>
        <v/>
      </c>
    </row>
    <row r="70" spans="2:16" s="5" customFormat="1" ht="20.100000000000001" customHeight="1" x14ac:dyDescent="0.15">
      <c r="B70" s="60"/>
      <c r="C70" s="35" t="s">
        <v>81</v>
      </c>
      <c r="D70" s="35"/>
      <c r="E70" s="55">
        <v>2676000000</v>
      </c>
      <c r="F70" s="55">
        <v>403291950</v>
      </c>
      <c r="G70" s="55">
        <v>101789790</v>
      </c>
      <c r="H70" s="55">
        <v>0</v>
      </c>
      <c r="I70" s="37">
        <v>301502160</v>
      </c>
      <c r="J70" s="37">
        <v>35444360</v>
      </c>
      <c r="K70" s="37">
        <v>266057800</v>
      </c>
      <c r="L70" s="56">
        <f t="shared" si="2"/>
        <v>3.8038038116591926</v>
      </c>
      <c r="M70" s="57">
        <f t="shared" si="3"/>
        <v>25.239727696027654</v>
      </c>
      <c r="O70" s="9" t="str">
        <f t="shared" si="4"/>
        <v/>
      </c>
      <c r="P70" s="9" t="str">
        <f t="shared" si="5"/>
        <v/>
      </c>
    </row>
    <row r="71" spans="2:16" s="5" customFormat="1" ht="20.100000000000001" customHeight="1" x14ac:dyDescent="0.15">
      <c r="B71" s="62"/>
      <c r="C71" s="35" t="s">
        <v>82</v>
      </c>
      <c r="D71" s="35"/>
      <c r="E71" s="55">
        <v>767600000</v>
      </c>
      <c r="F71" s="55">
        <v>174280380</v>
      </c>
      <c r="G71" s="55">
        <v>108499900</v>
      </c>
      <c r="H71" s="55">
        <v>0</v>
      </c>
      <c r="I71" s="37">
        <v>65780480</v>
      </c>
      <c r="J71" s="37">
        <v>31363500</v>
      </c>
      <c r="K71" s="37">
        <v>34416980</v>
      </c>
      <c r="L71" s="56">
        <f t="shared" si="2"/>
        <v>14.134953100573217</v>
      </c>
      <c r="M71" s="57">
        <f t="shared" si="3"/>
        <v>62.255946423802847</v>
      </c>
      <c r="O71" s="9" t="str">
        <f t="shared" si="4"/>
        <v/>
      </c>
      <c r="P71" s="9" t="str">
        <f t="shared" si="5"/>
        <v/>
      </c>
    </row>
    <row r="72" spans="2:16" s="5" customFormat="1" ht="20.100000000000001" customHeight="1" x14ac:dyDescent="0.15">
      <c r="B72" s="31" t="s">
        <v>83</v>
      </c>
      <c r="C72" s="32"/>
      <c r="D72" s="32"/>
      <c r="E72" s="51">
        <v>0</v>
      </c>
      <c r="F72" s="51">
        <v>4968990</v>
      </c>
      <c r="G72" s="51">
        <v>4968990</v>
      </c>
      <c r="H72" s="51">
        <v>0</v>
      </c>
      <c r="I72" s="51">
        <v>0</v>
      </c>
      <c r="J72" s="51">
        <v>0</v>
      </c>
      <c r="K72" s="51">
        <v>0</v>
      </c>
      <c r="L72" s="53">
        <f t="shared" si="2"/>
        <v>0</v>
      </c>
      <c r="M72" s="54">
        <f t="shared" si="3"/>
        <v>100</v>
      </c>
      <c r="O72" s="9" t="str">
        <f t="shared" ref="O72:O77" si="6">IF(F72=G72+H72+I72,"","err")</f>
        <v/>
      </c>
      <c r="P72" s="9" t="str">
        <f t="shared" ref="P72:P77" si="7">IF(I72=J72+K72,"","err")</f>
        <v/>
      </c>
    </row>
    <row r="73" spans="2:16" s="5" customFormat="1" ht="20.100000000000001" customHeight="1" x14ac:dyDescent="0.15">
      <c r="B73" s="46"/>
      <c r="C73" s="35" t="s">
        <v>84</v>
      </c>
      <c r="D73" s="35"/>
      <c r="E73" s="47">
        <v>0</v>
      </c>
      <c r="F73" s="47">
        <v>4968990</v>
      </c>
      <c r="G73" s="47">
        <v>4968990</v>
      </c>
      <c r="H73" s="47">
        <v>0</v>
      </c>
      <c r="I73" s="37">
        <v>0</v>
      </c>
      <c r="J73" s="37">
        <v>0</v>
      </c>
      <c r="K73" s="37">
        <v>0</v>
      </c>
      <c r="L73" s="41">
        <f>IFERROR(G73/E73,0)*100</f>
        <v>0</v>
      </c>
      <c r="M73" s="42">
        <f>IFERROR(G73/F73,0)*100</f>
        <v>100</v>
      </c>
      <c r="O73" s="9" t="str">
        <f t="shared" si="6"/>
        <v/>
      </c>
      <c r="P73" s="9" t="str">
        <f t="shared" si="7"/>
        <v/>
      </c>
    </row>
    <row r="74" spans="2:16" s="5" customFormat="1" ht="20.100000000000001" customHeight="1" x14ac:dyDescent="0.15">
      <c r="B74" s="58" t="s">
        <v>86</v>
      </c>
      <c r="C74" s="59"/>
      <c r="D74" s="59"/>
      <c r="E74" s="51">
        <v>6456443000</v>
      </c>
      <c r="F74" s="51">
        <v>1720303104</v>
      </c>
      <c r="G74" s="51">
        <v>334910264</v>
      </c>
      <c r="H74" s="51">
        <v>0</v>
      </c>
      <c r="I74" s="51">
        <v>1385392840</v>
      </c>
      <c r="J74" s="51">
        <v>0</v>
      </c>
      <c r="K74" s="51">
        <v>1385392840</v>
      </c>
      <c r="L74" s="53">
        <f>IFERROR(G74/E74,0)*100</f>
        <v>5.1872255977478616</v>
      </c>
      <c r="M74" s="54">
        <f>IFERROR(G74/F74,0)*100</f>
        <v>19.468096245439316</v>
      </c>
      <c r="O74" s="9" t="str">
        <f t="shared" si="6"/>
        <v/>
      </c>
      <c r="P74" s="9" t="str">
        <f t="shared" si="7"/>
        <v/>
      </c>
    </row>
    <row r="75" spans="2:16" s="5" customFormat="1" ht="20.100000000000001" customHeight="1" x14ac:dyDescent="0.15">
      <c r="B75" s="60"/>
      <c r="C75" s="63" t="s">
        <v>85</v>
      </c>
      <c r="D75" s="63"/>
      <c r="E75" s="64">
        <v>6456443000</v>
      </c>
      <c r="F75" s="64">
        <v>1720303104</v>
      </c>
      <c r="G75" s="64">
        <v>334910264</v>
      </c>
      <c r="H75" s="64">
        <v>0</v>
      </c>
      <c r="I75" s="37">
        <v>1385392840</v>
      </c>
      <c r="J75" s="37">
        <v>0</v>
      </c>
      <c r="K75" s="37">
        <v>1385392840</v>
      </c>
      <c r="L75" s="65">
        <f>IFERROR(G75/E75,0)*100</f>
        <v>5.1872255977478616</v>
      </c>
      <c r="M75" s="66">
        <f>IFERROR(G75/F75,0)*100</f>
        <v>19.468096245439316</v>
      </c>
      <c r="O75" s="9" t="str">
        <f t="shared" si="6"/>
        <v/>
      </c>
      <c r="P75" s="9" t="str">
        <f t="shared" si="7"/>
        <v/>
      </c>
    </row>
    <row r="76" spans="2:16" s="5" customFormat="1" ht="20.100000000000001" customHeight="1" x14ac:dyDescent="0.15">
      <c r="B76" s="58" t="s">
        <v>87</v>
      </c>
      <c r="C76" s="59"/>
      <c r="D76" s="59"/>
      <c r="E76" s="51">
        <v>0</v>
      </c>
      <c r="F76" s="51">
        <v>3800000</v>
      </c>
      <c r="G76" s="51">
        <v>3400000</v>
      </c>
      <c r="H76" s="51">
        <v>0</v>
      </c>
      <c r="I76" s="51">
        <v>400000</v>
      </c>
      <c r="J76" s="51">
        <v>0</v>
      </c>
      <c r="K76" s="51">
        <v>400000</v>
      </c>
      <c r="L76" s="53">
        <f t="shared" si="2"/>
        <v>0</v>
      </c>
      <c r="M76" s="54">
        <f t="shared" si="3"/>
        <v>89.473684210526315</v>
      </c>
      <c r="O76" s="9" t="str">
        <f t="shared" si="6"/>
        <v/>
      </c>
      <c r="P76" s="9" t="str">
        <f t="shared" si="7"/>
        <v/>
      </c>
    </row>
    <row r="77" spans="2:16" s="5" customFormat="1" ht="20.100000000000001" customHeight="1" thickBot="1" x14ac:dyDescent="0.2">
      <c r="B77" s="72"/>
      <c r="C77" s="67" t="s">
        <v>88</v>
      </c>
      <c r="D77" s="67"/>
      <c r="E77" s="68">
        <v>0</v>
      </c>
      <c r="F77" s="68">
        <v>3800000</v>
      </c>
      <c r="G77" s="68">
        <v>3400000</v>
      </c>
      <c r="H77" s="68">
        <v>0</v>
      </c>
      <c r="I77" s="69">
        <v>400000</v>
      </c>
      <c r="J77" s="69">
        <v>0</v>
      </c>
      <c r="K77" s="69">
        <v>400000</v>
      </c>
      <c r="L77" s="70">
        <f t="shared" si="2"/>
        <v>0</v>
      </c>
      <c r="M77" s="71">
        <f t="shared" si="3"/>
        <v>89.473684210526315</v>
      </c>
      <c r="O77" s="9" t="str">
        <f t="shared" si="6"/>
        <v/>
      </c>
      <c r="P77" s="9" t="str">
        <f t="shared" si="7"/>
        <v/>
      </c>
    </row>
  </sheetData>
  <sheetProtection selectLockedCells="1"/>
  <mergeCells count="12">
    <mergeCell ref="B2:M2"/>
    <mergeCell ref="L4:M4"/>
    <mergeCell ref="B7:D7"/>
    <mergeCell ref="L3:M3"/>
    <mergeCell ref="L5:M5"/>
    <mergeCell ref="B8:D8"/>
    <mergeCell ref="B4:D4"/>
    <mergeCell ref="B62:D62"/>
    <mergeCell ref="B23:B27"/>
    <mergeCell ref="B29:B33"/>
    <mergeCell ref="B37:B39"/>
    <mergeCell ref="B40:D40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77"/>
  <sheetViews>
    <sheetView showGridLines="0" zoomScaleNormal="100" workbookViewId="0">
      <pane ySplit="7" topLeftCell="A8" activePane="bottomLeft" state="frozen"/>
      <selection pane="bottomLeft" activeCell="I20" sqref="I20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7" t="str">
        <f>B4&amp;L3&amp;"  일반회계 지난년도 세외수입 징수현황"</f>
        <v>2024년  2월  서구  일반회계 지난년도 세외수입 징수현황</v>
      </c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31" t="str">
        <f>'군구세외 일반회계'!L3:M3</f>
        <v>서구</v>
      </c>
      <c r="M3" s="131"/>
      <c r="O3" s="3">
        <f>COUNTIF(O7:P77,"err")</f>
        <v>0</v>
      </c>
    </row>
    <row r="4" spans="2:16" s="4" customFormat="1" ht="18.75" customHeight="1" thickBot="1" x14ac:dyDescent="0.2">
      <c r="B4" s="123" t="str">
        <f>'군구세외 일반회계'!B4:D4</f>
        <v xml:space="preserve">2024년  2월  </v>
      </c>
      <c r="C4" s="123"/>
      <c r="D4" s="123"/>
      <c r="E4" s="1"/>
      <c r="F4" s="1"/>
      <c r="G4" s="1"/>
      <c r="H4" s="1"/>
      <c r="I4" s="1"/>
      <c r="J4" s="1"/>
      <c r="K4" s="1"/>
      <c r="L4" s="128" t="s">
        <v>13</v>
      </c>
      <c r="M4" s="128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32" t="s">
        <v>9</v>
      </c>
      <c r="M5" s="133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29" t="s">
        <v>18</v>
      </c>
      <c r="C7" s="130"/>
      <c r="D7" s="130"/>
      <c r="E7" s="26">
        <v>4039684000</v>
      </c>
      <c r="F7" s="26">
        <f t="shared" ref="F7:K7" si="0">F8+F40+F62</f>
        <v>36367730050</v>
      </c>
      <c r="G7" s="26">
        <f t="shared" si="0"/>
        <v>653946146</v>
      </c>
      <c r="H7" s="26">
        <f t="shared" si="0"/>
        <v>17968568</v>
      </c>
      <c r="I7" s="26">
        <f t="shared" si="0"/>
        <v>35695815336</v>
      </c>
      <c r="J7" s="26">
        <f t="shared" si="0"/>
        <v>32920003366</v>
      </c>
      <c r="K7" s="26">
        <f t="shared" si="0"/>
        <v>2775811970</v>
      </c>
      <c r="L7" s="27">
        <f>IFERROR(G7/E7,0)*100</f>
        <v>16.188051986244471</v>
      </c>
      <c r="M7" s="28">
        <f>IFERROR(G7/F7,0)*100</f>
        <v>1.7981494723506946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21" t="s">
        <v>19</v>
      </c>
      <c r="C8" s="122"/>
      <c r="D8" s="122"/>
      <c r="E8" s="29">
        <f t="shared" ref="E8:K8" si="1">E9+E12+E22+E28+E34+E36</f>
        <v>0</v>
      </c>
      <c r="F8" s="29">
        <f t="shared" si="1"/>
        <v>314114656</v>
      </c>
      <c r="G8" s="29">
        <f t="shared" si="1"/>
        <v>25575060</v>
      </c>
      <c r="H8" s="29">
        <f t="shared" si="1"/>
        <v>0</v>
      </c>
      <c r="I8" s="29">
        <f t="shared" si="1"/>
        <v>288539596</v>
      </c>
      <c r="J8" s="29">
        <f t="shared" si="1"/>
        <v>288539596</v>
      </c>
      <c r="K8" s="29">
        <f t="shared" si="1"/>
        <v>0</v>
      </c>
      <c r="L8" s="29">
        <f t="shared" ref="L8:L77" si="2">IFERROR(G8/E8,0)*100</f>
        <v>0</v>
      </c>
      <c r="M8" s="30">
        <f t="shared" ref="M8:M77" si="3">IFERROR(G8/F8,0)*100</f>
        <v>8.1419505621539674</v>
      </c>
      <c r="O8" s="9" t="str">
        <f t="shared" ref="O8:O71" si="4">IF(F8=G8+H8+I8,"","err")</f>
        <v/>
      </c>
      <c r="P8" s="9" t="str">
        <f t="shared" ref="P8:P71" si="5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v>0</v>
      </c>
      <c r="F9" s="33">
        <v>34232890</v>
      </c>
      <c r="G9" s="33">
        <v>3214000</v>
      </c>
      <c r="H9" s="33">
        <v>0</v>
      </c>
      <c r="I9" s="33">
        <v>31018890</v>
      </c>
      <c r="J9" s="33">
        <v>31018890</v>
      </c>
      <c r="K9" s="33">
        <v>0</v>
      </c>
      <c r="L9" s="33">
        <f t="shared" si="2"/>
        <v>0</v>
      </c>
      <c r="M9" s="34">
        <f t="shared" si="3"/>
        <v>9.3886318099348323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/>
      <c r="F10" s="36">
        <v>13604290</v>
      </c>
      <c r="G10" s="36">
        <v>2083140</v>
      </c>
      <c r="H10" s="36">
        <v>0</v>
      </c>
      <c r="I10" s="37">
        <v>11521150</v>
      </c>
      <c r="J10" s="37">
        <v>11521150</v>
      </c>
      <c r="K10" s="37">
        <v>0</v>
      </c>
      <c r="L10" s="37">
        <f t="shared" si="2"/>
        <v>0</v>
      </c>
      <c r="M10" s="38">
        <f t="shared" si="3"/>
        <v>15.312375728538571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/>
      <c r="F11" s="36">
        <v>20628600</v>
      </c>
      <c r="G11" s="36">
        <v>1130860</v>
      </c>
      <c r="H11" s="36">
        <v>0</v>
      </c>
      <c r="I11" s="37">
        <v>19497740</v>
      </c>
      <c r="J11" s="37">
        <v>19497740</v>
      </c>
      <c r="K11" s="37">
        <v>0</v>
      </c>
      <c r="L11" s="37">
        <f t="shared" si="2"/>
        <v>0</v>
      </c>
      <c r="M11" s="38">
        <f t="shared" si="3"/>
        <v>5.4820007174505294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v>0</v>
      </c>
      <c r="F12" s="33">
        <v>230568793</v>
      </c>
      <c r="G12" s="33">
        <v>5273360</v>
      </c>
      <c r="H12" s="33">
        <v>0</v>
      </c>
      <c r="I12" s="33">
        <v>225295433</v>
      </c>
      <c r="J12" s="33">
        <v>225295433</v>
      </c>
      <c r="K12" s="33">
        <v>0</v>
      </c>
      <c r="L12" s="33">
        <f t="shared" si="2"/>
        <v>0</v>
      </c>
      <c r="M12" s="34">
        <f t="shared" si="3"/>
        <v>2.2871091665904677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/>
      <c r="F13" s="36">
        <v>198084030</v>
      </c>
      <c r="G13" s="36">
        <v>4329390</v>
      </c>
      <c r="H13" s="36">
        <v>0</v>
      </c>
      <c r="I13" s="37">
        <v>193754640</v>
      </c>
      <c r="J13" s="37">
        <v>193754640</v>
      </c>
      <c r="K13" s="37">
        <v>0</v>
      </c>
      <c r="L13" s="37">
        <f t="shared" si="2"/>
        <v>0</v>
      </c>
      <c r="M13" s="38">
        <f t="shared" si="3"/>
        <v>2.1856330366461143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/>
      <c r="F14" s="36">
        <v>-3148100</v>
      </c>
      <c r="G14" s="36">
        <v>0</v>
      </c>
      <c r="H14" s="36">
        <v>0</v>
      </c>
      <c r="I14" s="37">
        <v>-3148100</v>
      </c>
      <c r="J14" s="37">
        <v>-3148100</v>
      </c>
      <c r="K14" s="37">
        <v>0</v>
      </c>
      <c r="L14" s="37">
        <f t="shared" si="2"/>
        <v>0</v>
      </c>
      <c r="M14" s="38">
        <f t="shared" si="3"/>
        <v>0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/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/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/>
      <c r="F17" s="36">
        <v>12171323</v>
      </c>
      <c r="G17" s="36">
        <v>1014430</v>
      </c>
      <c r="H17" s="36">
        <v>0</v>
      </c>
      <c r="I17" s="37">
        <v>11156893</v>
      </c>
      <c r="J17" s="37">
        <v>11156893</v>
      </c>
      <c r="K17" s="37">
        <v>0</v>
      </c>
      <c r="L17" s="37">
        <f t="shared" si="2"/>
        <v>0</v>
      </c>
      <c r="M17" s="38">
        <f t="shared" si="3"/>
        <v>8.3345910711596431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/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/>
      <c r="F19" s="36">
        <v>8838378</v>
      </c>
      <c r="G19" s="36">
        <v>0</v>
      </c>
      <c r="H19" s="36">
        <v>0</v>
      </c>
      <c r="I19" s="37">
        <v>8838378</v>
      </c>
      <c r="J19" s="37">
        <v>8838378</v>
      </c>
      <c r="K19" s="37">
        <v>0</v>
      </c>
      <c r="L19" s="37">
        <f t="shared" si="2"/>
        <v>0</v>
      </c>
      <c r="M19" s="38">
        <f t="shared" si="3"/>
        <v>0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/>
      <c r="F20" s="36">
        <v>0</v>
      </c>
      <c r="G20" s="36">
        <v>0</v>
      </c>
      <c r="H20" s="36">
        <v>0</v>
      </c>
      <c r="I20" s="37">
        <v>0</v>
      </c>
      <c r="J20" s="37">
        <v>0</v>
      </c>
      <c r="K20" s="37">
        <v>0</v>
      </c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/>
      <c r="F21" s="36">
        <v>14623162</v>
      </c>
      <c r="G21" s="36">
        <v>-70460</v>
      </c>
      <c r="H21" s="36">
        <v>0</v>
      </c>
      <c r="I21" s="37">
        <v>14693622</v>
      </c>
      <c r="J21" s="37">
        <v>14693622</v>
      </c>
      <c r="K21" s="37">
        <v>0</v>
      </c>
      <c r="L21" s="37">
        <f t="shared" si="2"/>
        <v>0</v>
      </c>
      <c r="M21" s="38">
        <f t="shared" si="3"/>
        <v>-0.48183833291322353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v>0</v>
      </c>
      <c r="F22" s="33">
        <v>53281250</v>
      </c>
      <c r="G22" s="33">
        <v>17070520</v>
      </c>
      <c r="H22" s="33">
        <v>0</v>
      </c>
      <c r="I22" s="33">
        <v>36210730</v>
      </c>
      <c r="J22" s="33">
        <v>36210730</v>
      </c>
      <c r="K22" s="33">
        <v>0</v>
      </c>
      <c r="L22" s="33">
        <f t="shared" si="2"/>
        <v>0</v>
      </c>
      <c r="M22" s="34">
        <f t="shared" si="3"/>
        <v>32.038512609970674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126"/>
      <c r="C23" s="35" t="s">
        <v>34</v>
      </c>
      <c r="D23" s="35"/>
      <c r="E23" s="36"/>
      <c r="F23" s="36">
        <v>15932260</v>
      </c>
      <c r="G23" s="36">
        <v>16175550</v>
      </c>
      <c r="H23" s="36">
        <v>0</v>
      </c>
      <c r="I23" s="37">
        <v>-243290</v>
      </c>
      <c r="J23" s="37">
        <v>-243290</v>
      </c>
      <c r="K23" s="37">
        <v>0</v>
      </c>
      <c r="L23" s="37">
        <f t="shared" si="2"/>
        <v>0</v>
      </c>
      <c r="M23" s="38">
        <f t="shared" si="3"/>
        <v>101.5270275529021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126"/>
      <c r="C24" s="35" t="s">
        <v>35</v>
      </c>
      <c r="D24" s="35"/>
      <c r="E24" s="36"/>
      <c r="F24" s="36">
        <v>0</v>
      </c>
      <c r="G24" s="36">
        <v>0</v>
      </c>
      <c r="H24" s="36">
        <v>0</v>
      </c>
      <c r="I24" s="37">
        <v>0</v>
      </c>
      <c r="J24" s="37">
        <v>0</v>
      </c>
      <c r="K24" s="37">
        <v>0</v>
      </c>
      <c r="L24" s="37">
        <f t="shared" si="2"/>
        <v>0</v>
      </c>
      <c r="M24" s="38">
        <f t="shared" si="3"/>
        <v>0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126"/>
      <c r="C25" s="35" t="s">
        <v>36</v>
      </c>
      <c r="D25" s="35"/>
      <c r="E25" s="36"/>
      <c r="F25" s="36">
        <v>12815520</v>
      </c>
      <c r="G25" s="36">
        <v>0</v>
      </c>
      <c r="H25" s="36">
        <v>0</v>
      </c>
      <c r="I25" s="37">
        <v>12815520</v>
      </c>
      <c r="J25" s="37">
        <v>12815520</v>
      </c>
      <c r="K25" s="37">
        <v>0</v>
      </c>
      <c r="L25" s="37">
        <f t="shared" si="2"/>
        <v>0</v>
      </c>
      <c r="M25" s="38">
        <f t="shared" si="3"/>
        <v>0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126"/>
      <c r="C26" s="35" t="s">
        <v>37</v>
      </c>
      <c r="D26" s="35"/>
      <c r="E26" s="36"/>
      <c r="F26" s="36">
        <v>293650</v>
      </c>
      <c r="G26" s="36">
        <v>293650</v>
      </c>
      <c r="H26" s="36">
        <v>0</v>
      </c>
      <c r="I26" s="37">
        <v>0</v>
      </c>
      <c r="J26" s="37">
        <v>0</v>
      </c>
      <c r="K26" s="37">
        <v>0</v>
      </c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126"/>
      <c r="C27" s="35" t="s">
        <v>38</v>
      </c>
      <c r="D27" s="35"/>
      <c r="E27" s="36"/>
      <c r="F27" s="36">
        <v>24239820</v>
      </c>
      <c r="G27" s="36">
        <v>601320</v>
      </c>
      <c r="H27" s="36">
        <v>0</v>
      </c>
      <c r="I27" s="37">
        <v>23638500</v>
      </c>
      <c r="J27" s="37">
        <v>23638500</v>
      </c>
      <c r="K27" s="37">
        <v>0</v>
      </c>
      <c r="L27" s="37">
        <f t="shared" si="2"/>
        <v>0</v>
      </c>
      <c r="M27" s="38">
        <f t="shared" si="3"/>
        <v>2.4807114904318599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3">
        <f t="shared" si="2"/>
        <v>0</v>
      </c>
      <c r="M28" s="34">
        <f t="shared" si="3"/>
        <v>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126"/>
      <c r="C29" s="35" t="s">
        <v>40</v>
      </c>
      <c r="D29" s="35"/>
      <c r="E29" s="36"/>
      <c r="F29" s="36">
        <v>0</v>
      </c>
      <c r="G29" s="36">
        <v>0</v>
      </c>
      <c r="H29" s="36">
        <v>0</v>
      </c>
      <c r="I29" s="37">
        <v>0</v>
      </c>
      <c r="J29" s="37">
        <v>0</v>
      </c>
      <c r="K29" s="37">
        <v>0</v>
      </c>
      <c r="L29" s="37">
        <f t="shared" si="2"/>
        <v>0</v>
      </c>
      <c r="M29" s="38">
        <f t="shared" si="3"/>
        <v>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126"/>
      <c r="C30" s="35" t="s">
        <v>41</v>
      </c>
      <c r="D30" s="35"/>
      <c r="E30" s="36"/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>
        <v>0</v>
      </c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126"/>
      <c r="C31" s="35" t="s">
        <v>42</v>
      </c>
      <c r="D31" s="35"/>
      <c r="E31" s="36"/>
      <c r="F31" s="36">
        <v>0</v>
      </c>
      <c r="G31" s="36">
        <v>0</v>
      </c>
      <c r="H31" s="36">
        <v>0</v>
      </c>
      <c r="I31" s="37">
        <v>0</v>
      </c>
      <c r="J31" s="37">
        <v>0</v>
      </c>
      <c r="K31" s="37">
        <v>0</v>
      </c>
      <c r="L31" s="37">
        <f t="shared" si="2"/>
        <v>0</v>
      </c>
      <c r="M31" s="38">
        <f t="shared" si="3"/>
        <v>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126"/>
      <c r="C32" s="35" t="s">
        <v>43</v>
      </c>
      <c r="D32" s="35"/>
      <c r="E32" s="36"/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>
        <v>0</v>
      </c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126"/>
      <c r="C33" s="35" t="s">
        <v>44</v>
      </c>
      <c r="D33" s="35"/>
      <c r="E33" s="36"/>
      <c r="F33" s="36">
        <v>0</v>
      </c>
      <c r="G33" s="36">
        <v>0</v>
      </c>
      <c r="H33" s="36">
        <v>0</v>
      </c>
      <c r="I33" s="37">
        <v>0</v>
      </c>
      <c r="J33" s="37">
        <v>0</v>
      </c>
      <c r="K33" s="37">
        <v>0</v>
      </c>
      <c r="L33" s="37">
        <f t="shared" si="2"/>
        <v>0</v>
      </c>
      <c r="M33" s="38">
        <f t="shared" si="3"/>
        <v>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v>0</v>
      </c>
      <c r="F34" s="33">
        <v>-10170870</v>
      </c>
      <c r="G34" s="33">
        <v>0</v>
      </c>
      <c r="H34" s="33">
        <v>0</v>
      </c>
      <c r="I34" s="33">
        <v>-10170870</v>
      </c>
      <c r="J34" s="33">
        <v>-10170870</v>
      </c>
      <c r="K34" s="33">
        <v>0</v>
      </c>
      <c r="L34" s="33">
        <f t="shared" si="2"/>
        <v>0</v>
      </c>
      <c r="M34" s="34">
        <f t="shared" si="3"/>
        <v>0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/>
      <c r="F35" s="36">
        <v>-10170870</v>
      </c>
      <c r="G35" s="36">
        <v>0</v>
      </c>
      <c r="H35" s="36">
        <v>0</v>
      </c>
      <c r="I35" s="37">
        <v>-10170870</v>
      </c>
      <c r="J35" s="37">
        <v>-10170870</v>
      </c>
      <c r="K35" s="37">
        <v>0</v>
      </c>
      <c r="L35" s="37">
        <f>IFERROR(G35/E35,0)*100</f>
        <v>0</v>
      </c>
      <c r="M35" s="38">
        <f>IFERROR(G35/F35,0)*100</f>
        <v>0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v>0</v>
      </c>
      <c r="F36" s="33">
        <v>6202593</v>
      </c>
      <c r="G36" s="33">
        <v>17180</v>
      </c>
      <c r="H36" s="33">
        <v>0</v>
      </c>
      <c r="I36" s="33">
        <v>6185413</v>
      </c>
      <c r="J36" s="33">
        <v>6185413</v>
      </c>
      <c r="K36" s="33">
        <v>0</v>
      </c>
      <c r="L36" s="39">
        <f t="shared" si="2"/>
        <v>0</v>
      </c>
      <c r="M36" s="40">
        <f t="shared" si="3"/>
        <v>0.27698093361921378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126"/>
      <c r="C37" s="35" t="s">
        <v>47</v>
      </c>
      <c r="D37" s="35"/>
      <c r="E37" s="36"/>
      <c r="F37" s="36">
        <v>6200353</v>
      </c>
      <c r="G37" s="36">
        <v>14940</v>
      </c>
      <c r="H37" s="36">
        <v>0</v>
      </c>
      <c r="I37" s="37">
        <v>6185413</v>
      </c>
      <c r="J37" s="37">
        <v>6185413</v>
      </c>
      <c r="K37" s="37">
        <v>0</v>
      </c>
      <c r="L37" s="41">
        <f t="shared" si="2"/>
        <v>0</v>
      </c>
      <c r="M37" s="42">
        <f t="shared" si="3"/>
        <v>0.24095402310158792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126"/>
      <c r="C38" s="35" t="s">
        <v>48</v>
      </c>
      <c r="D38" s="35"/>
      <c r="E38" s="36"/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126"/>
      <c r="C39" s="35" t="s">
        <v>49</v>
      </c>
      <c r="D39" s="35"/>
      <c r="E39" s="36"/>
      <c r="F39" s="36">
        <v>2240</v>
      </c>
      <c r="G39" s="36">
        <v>2240</v>
      </c>
      <c r="H39" s="36">
        <v>0</v>
      </c>
      <c r="I39" s="37">
        <v>0</v>
      </c>
      <c r="J39" s="37">
        <v>0</v>
      </c>
      <c r="K39" s="37">
        <v>0</v>
      </c>
      <c r="L39" s="41">
        <f t="shared" si="2"/>
        <v>0</v>
      </c>
      <c r="M39" s="42">
        <f t="shared" si="3"/>
        <v>100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124" t="s">
        <v>50</v>
      </c>
      <c r="C40" s="125"/>
      <c r="D40" s="125"/>
      <c r="E40" s="43">
        <v>0</v>
      </c>
      <c r="F40" s="43">
        <v>2448253027</v>
      </c>
      <c r="G40" s="43">
        <v>2912800</v>
      </c>
      <c r="H40" s="43">
        <v>152858</v>
      </c>
      <c r="I40" s="43">
        <v>2445187369</v>
      </c>
      <c r="J40" s="43">
        <v>2445187369</v>
      </c>
      <c r="K40" s="43">
        <v>0</v>
      </c>
      <c r="L40" s="44">
        <f t="shared" si="2"/>
        <v>0</v>
      </c>
      <c r="M40" s="45">
        <f t="shared" si="3"/>
        <v>0.11897463080314206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v>0</v>
      </c>
      <c r="F41" s="33">
        <v>0</v>
      </c>
      <c r="G41" s="33">
        <v>0</v>
      </c>
      <c r="H41" s="33">
        <v>0</v>
      </c>
      <c r="I41" s="33">
        <v>0</v>
      </c>
      <c r="J41" s="33">
        <v>0</v>
      </c>
      <c r="K41" s="33">
        <v>0</v>
      </c>
      <c r="L41" s="39">
        <f t="shared" si="2"/>
        <v>0</v>
      </c>
      <c r="M41" s="40">
        <f t="shared" si="3"/>
        <v>0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/>
      <c r="F42" s="47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/>
      <c r="F43" s="47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/>
      <c r="F44" s="47">
        <v>0</v>
      </c>
      <c r="G44" s="47">
        <v>0</v>
      </c>
      <c r="H44" s="47">
        <v>0</v>
      </c>
      <c r="I44" s="37">
        <v>0</v>
      </c>
      <c r="J44" s="37">
        <v>0</v>
      </c>
      <c r="K44" s="37">
        <v>0</v>
      </c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/>
      <c r="F45" s="47">
        <v>0</v>
      </c>
      <c r="G45" s="47">
        <v>0</v>
      </c>
      <c r="H45" s="47">
        <v>0</v>
      </c>
      <c r="I45" s="37">
        <v>0</v>
      </c>
      <c r="J45" s="37">
        <v>0</v>
      </c>
      <c r="K45" s="37">
        <v>0</v>
      </c>
      <c r="L45" s="41">
        <f t="shared" si="2"/>
        <v>0</v>
      </c>
      <c r="M45" s="42">
        <f t="shared" si="3"/>
        <v>0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v>0</v>
      </c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9">
        <f t="shared" si="2"/>
        <v>0</v>
      </c>
      <c r="M46" s="40">
        <f t="shared" si="3"/>
        <v>0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/>
      <c r="F47" s="47">
        <v>0</v>
      </c>
      <c r="G47" s="47">
        <v>0</v>
      </c>
      <c r="H47" s="47">
        <v>0</v>
      </c>
      <c r="I47" s="37">
        <v>0</v>
      </c>
      <c r="J47" s="37">
        <v>0</v>
      </c>
      <c r="K47" s="37">
        <v>0</v>
      </c>
      <c r="L47" s="41">
        <f>IFERROR(G47/E47,0)*100</f>
        <v>0</v>
      </c>
      <c r="M47" s="42">
        <f>IFERROR(G47/F47,0)*100</f>
        <v>0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v>0</v>
      </c>
      <c r="F48" s="33">
        <v>0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9">
        <f t="shared" si="2"/>
        <v>0</v>
      </c>
      <c r="M48" s="40">
        <f t="shared" si="3"/>
        <v>0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/>
      <c r="F49" s="47">
        <v>0</v>
      </c>
      <c r="G49" s="47">
        <v>0</v>
      </c>
      <c r="H49" s="47">
        <v>0</v>
      </c>
      <c r="I49" s="37">
        <v>0</v>
      </c>
      <c r="J49" s="37">
        <v>0</v>
      </c>
      <c r="K49" s="37">
        <v>0</v>
      </c>
      <c r="L49" s="41">
        <f t="shared" si="2"/>
        <v>0</v>
      </c>
      <c r="M49" s="42">
        <f t="shared" si="3"/>
        <v>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/>
      <c r="F50" s="47">
        <v>0</v>
      </c>
      <c r="G50" s="47">
        <v>0</v>
      </c>
      <c r="H50" s="47">
        <v>0</v>
      </c>
      <c r="I50" s="37">
        <v>0</v>
      </c>
      <c r="J50" s="37">
        <v>0</v>
      </c>
      <c r="K50" s="37">
        <v>0</v>
      </c>
      <c r="L50" s="41">
        <f>IFERROR(G50/E50,0)*100</f>
        <v>0</v>
      </c>
      <c r="M50" s="42">
        <f>IFERROR(G50/F50,0)*100</f>
        <v>0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/>
      <c r="F51" s="47">
        <v>0</v>
      </c>
      <c r="G51" s="47">
        <v>0</v>
      </c>
      <c r="H51" s="47">
        <v>0</v>
      </c>
      <c r="I51" s="37">
        <v>0</v>
      </c>
      <c r="J51" s="37">
        <v>0</v>
      </c>
      <c r="K51" s="37">
        <v>0</v>
      </c>
      <c r="L51" s="41">
        <f t="shared" si="2"/>
        <v>0</v>
      </c>
      <c r="M51" s="42">
        <f t="shared" si="3"/>
        <v>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v>0</v>
      </c>
      <c r="F52" s="33">
        <v>2448253027</v>
      </c>
      <c r="G52" s="33">
        <v>2912800</v>
      </c>
      <c r="H52" s="33">
        <v>152858</v>
      </c>
      <c r="I52" s="33">
        <v>2445187369</v>
      </c>
      <c r="J52" s="33">
        <v>2445187369</v>
      </c>
      <c r="K52" s="33">
        <v>0</v>
      </c>
      <c r="L52" s="39">
        <f t="shared" si="2"/>
        <v>0</v>
      </c>
      <c r="M52" s="40">
        <f t="shared" si="3"/>
        <v>0.11897463080314206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/>
      <c r="F53" s="47">
        <v>124000</v>
      </c>
      <c r="G53" s="47">
        <v>0</v>
      </c>
      <c r="H53" s="47">
        <v>0</v>
      </c>
      <c r="I53" s="37">
        <v>124000</v>
      </c>
      <c r="J53" s="37">
        <v>124000</v>
      </c>
      <c r="K53" s="37">
        <v>0</v>
      </c>
      <c r="L53" s="41">
        <f t="shared" si="2"/>
        <v>0</v>
      </c>
      <c r="M53" s="42">
        <f t="shared" si="3"/>
        <v>0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/>
      <c r="F54" s="47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/>
      <c r="F55" s="47">
        <v>0</v>
      </c>
      <c r="G55" s="47">
        <v>0</v>
      </c>
      <c r="H55" s="47">
        <v>0</v>
      </c>
      <c r="I55" s="37">
        <v>0</v>
      </c>
      <c r="J55" s="37">
        <v>0</v>
      </c>
      <c r="K55" s="37">
        <v>0</v>
      </c>
      <c r="L55" s="41">
        <f t="shared" si="2"/>
        <v>0</v>
      </c>
      <c r="M55" s="42">
        <f t="shared" si="3"/>
        <v>0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/>
      <c r="F56" s="47">
        <v>950220350</v>
      </c>
      <c r="G56" s="47">
        <v>1890000</v>
      </c>
      <c r="H56" s="47">
        <v>0</v>
      </c>
      <c r="I56" s="37">
        <v>948330350</v>
      </c>
      <c r="J56" s="37">
        <v>948330350</v>
      </c>
      <c r="K56" s="37">
        <v>0</v>
      </c>
      <c r="L56" s="41">
        <f t="shared" si="2"/>
        <v>0</v>
      </c>
      <c r="M56" s="42">
        <f t="shared" si="3"/>
        <v>0.19890123380329625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/>
      <c r="F57" s="47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/>
      <c r="F58" s="47">
        <v>0</v>
      </c>
      <c r="G58" s="47">
        <v>0</v>
      </c>
      <c r="H58" s="47">
        <v>0</v>
      </c>
      <c r="I58" s="37">
        <v>0</v>
      </c>
      <c r="J58" s="37">
        <v>0</v>
      </c>
      <c r="K58" s="37">
        <v>0</v>
      </c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/>
      <c r="F59" s="47">
        <v>1497908677</v>
      </c>
      <c r="G59" s="47">
        <v>1022800</v>
      </c>
      <c r="H59" s="47">
        <v>152858</v>
      </c>
      <c r="I59" s="37">
        <v>1496733019</v>
      </c>
      <c r="J59" s="37">
        <v>1496733019</v>
      </c>
      <c r="K59" s="37">
        <v>0</v>
      </c>
      <c r="L59" s="41">
        <f t="shared" si="2"/>
        <v>0</v>
      </c>
      <c r="M59" s="42">
        <f t="shared" si="3"/>
        <v>6.8281866291639084E-2</v>
      </c>
      <c r="O59" s="9" t="str">
        <f t="shared" si="4"/>
        <v/>
      </c>
      <c r="P59" s="9" t="str">
        <f t="shared" si="5"/>
        <v/>
      </c>
    </row>
    <row r="60" spans="2:16" s="5" customFormat="1" ht="20.100000000000001" customHeight="1" x14ac:dyDescent="0.15">
      <c r="B60" s="31" t="s">
        <v>71</v>
      </c>
      <c r="C60" s="32"/>
      <c r="D60" s="32"/>
      <c r="E60" s="50">
        <v>0</v>
      </c>
      <c r="F60" s="50">
        <v>0</v>
      </c>
      <c r="G60" s="50">
        <v>0</v>
      </c>
      <c r="H60" s="50">
        <v>0</v>
      </c>
      <c r="I60" s="50">
        <v>0</v>
      </c>
      <c r="J60" s="50">
        <v>0</v>
      </c>
      <c r="K60" s="50">
        <v>0</v>
      </c>
      <c r="L60" s="39">
        <f t="shared" si="2"/>
        <v>0</v>
      </c>
      <c r="M60" s="40">
        <f t="shared" si="3"/>
        <v>0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46"/>
      <c r="C61" s="35" t="s">
        <v>72</v>
      </c>
      <c r="D61" s="35"/>
      <c r="E61" s="47"/>
      <c r="F61" s="47">
        <v>0</v>
      </c>
      <c r="G61" s="47">
        <v>0</v>
      </c>
      <c r="H61" s="47">
        <v>0</v>
      </c>
      <c r="I61" s="37">
        <v>0</v>
      </c>
      <c r="J61" s="37">
        <v>0</v>
      </c>
      <c r="K61" s="37"/>
      <c r="L61" s="41">
        <f>IFERROR(G61/E61,0)*100</f>
        <v>0</v>
      </c>
      <c r="M61" s="42">
        <f>IFERROR(G61/F61,0)*100</f>
        <v>0</v>
      </c>
      <c r="O61" s="9" t="str">
        <f t="shared" si="4"/>
        <v/>
      </c>
      <c r="P61" s="9" t="str">
        <f t="shared" si="5"/>
        <v/>
      </c>
    </row>
    <row r="62" spans="2:16" s="10" customFormat="1" ht="20.100000000000001" customHeight="1" x14ac:dyDescent="0.15">
      <c r="B62" s="124" t="s">
        <v>73</v>
      </c>
      <c r="C62" s="125"/>
      <c r="D62" s="125"/>
      <c r="E62" s="43">
        <v>0</v>
      </c>
      <c r="F62" s="43">
        <v>33605362367</v>
      </c>
      <c r="G62" s="43">
        <v>625458286</v>
      </c>
      <c r="H62" s="43">
        <v>17815710</v>
      </c>
      <c r="I62" s="43">
        <v>32962088371</v>
      </c>
      <c r="J62" s="43">
        <v>30186276401</v>
      </c>
      <c r="K62" s="43">
        <v>2775811970</v>
      </c>
      <c r="L62" s="44">
        <f t="shared" si="2"/>
        <v>0</v>
      </c>
      <c r="M62" s="45">
        <f t="shared" si="3"/>
        <v>1.8611859594592302</v>
      </c>
      <c r="O62" s="9" t="str">
        <f t="shared" si="4"/>
        <v/>
      </c>
      <c r="P62" s="9" t="str">
        <f t="shared" si="5"/>
        <v/>
      </c>
    </row>
    <row r="63" spans="2:16" s="5" customFormat="1" ht="20.100000000000001" customHeight="1" x14ac:dyDescent="0.15">
      <c r="B63" s="31" t="s">
        <v>74</v>
      </c>
      <c r="C63" s="32"/>
      <c r="D63" s="32"/>
      <c r="E63" s="50">
        <v>0</v>
      </c>
      <c r="F63" s="50">
        <v>7243897393</v>
      </c>
      <c r="G63" s="50">
        <v>169421000</v>
      </c>
      <c r="H63" s="50">
        <v>0</v>
      </c>
      <c r="I63" s="50">
        <v>7074476393</v>
      </c>
      <c r="J63" s="50">
        <v>7074476393</v>
      </c>
      <c r="K63" s="50">
        <v>0</v>
      </c>
      <c r="L63" s="39">
        <f t="shared" si="2"/>
        <v>0</v>
      </c>
      <c r="M63" s="40">
        <f t="shared" si="3"/>
        <v>2.3388100466982968</v>
      </c>
      <c r="O63" s="9" t="str">
        <f t="shared" si="4"/>
        <v/>
      </c>
      <c r="P63" s="9" t="str">
        <f t="shared" si="5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47"/>
      <c r="F64" s="47">
        <v>7243897393</v>
      </c>
      <c r="G64" s="47">
        <v>169421000</v>
      </c>
      <c r="H64" s="47">
        <v>0</v>
      </c>
      <c r="I64" s="37">
        <v>7074476393</v>
      </c>
      <c r="J64" s="37">
        <v>7074476393</v>
      </c>
      <c r="K64" s="37">
        <v>0</v>
      </c>
      <c r="L64" s="41">
        <f t="shared" si="2"/>
        <v>0</v>
      </c>
      <c r="M64" s="42">
        <f t="shared" si="3"/>
        <v>2.3388100466982968</v>
      </c>
      <c r="O64" s="9" t="str">
        <f t="shared" si="4"/>
        <v/>
      </c>
      <c r="P64" s="9" t="str">
        <f t="shared" si="5"/>
        <v/>
      </c>
    </row>
    <row r="65" spans="2:16" s="5" customFormat="1" ht="20.100000000000001" customHeight="1" x14ac:dyDescent="0.15">
      <c r="B65" s="31" t="s">
        <v>76</v>
      </c>
      <c r="C65" s="32"/>
      <c r="D65" s="32"/>
      <c r="E65" s="51">
        <v>0</v>
      </c>
      <c r="F65" s="51">
        <v>2861971927</v>
      </c>
      <c r="G65" s="51">
        <v>108610525</v>
      </c>
      <c r="H65" s="51">
        <v>0</v>
      </c>
      <c r="I65" s="51">
        <v>2753361402</v>
      </c>
      <c r="J65" s="51">
        <v>2753361402</v>
      </c>
      <c r="K65" s="51">
        <v>0</v>
      </c>
      <c r="L65" s="53">
        <f t="shared" si="2"/>
        <v>0</v>
      </c>
      <c r="M65" s="54">
        <f t="shared" si="3"/>
        <v>3.7949542403041185</v>
      </c>
      <c r="O65" s="9" t="str">
        <f t="shared" si="4"/>
        <v/>
      </c>
      <c r="P65" s="9" t="str">
        <f t="shared" si="5"/>
        <v/>
      </c>
    </row>
    <row r="66" spans="2:16" s="5" customFormat="1" ht="20.100000000000001" customHeight="1" x14ac:dyDescent="0.15">
      <c r="B66" s="46"/>
      <c r="C66" s="35" t="s">
        <v>77</v>
      </c>
      <c r="D66" s="35"/>
      <c r="E66" s="47"/>
      <c r="F66" s="47">
        <v>2861971927</v>
      </c>
      <c r="G66" s="47">
        <v>108610525</v>
      </c>
      <c r="H66" s="47">
        <v>0</v>
      </c>
      <c r="I66" s="37">
        <v>2753361402</v>
      </c>
      <c r="J66" s="37">
        <v>2753361402</v>
      </c>
      <c r="K66" s="37">
        <v>0</v>
      </c>
      <c r="L66" s="41">
        <f>IFERROR(G66/E66,0)*100</f>
        <v>0</v>
      </c>
      <c r="M66" s="42">
        <f>IFERROR(G66/F66,0)*100</f>
        <v>3.7949542403041185</v>
      </c>
      <c r="O66" s="9" t="str">
        <f t="shared" si="4"/>
        <v/>
      </c>
      <c r="P66" s="9" t="str">
        <f t="shared" si="5"/>
        <v/>
      </c>
    </row>
    <row r="67" spans="2:16" s="5" customFormat="1" ht="20.100000000000001" customHeight="1" x14ac:dyDescent="0.15">
      <c r="B67" s="31" t="s">
        <v>78</v>
      </c>
      <c r="C67" s="32"/>
      <c r="D67" s="32"/>
      <c r="E67" s="51">
        <v>0</v>
      </c>
      <c r="F67" s="51">
        <v>217579600</v>
      </c>
      <c r="G67" s="51">
        <v>5847560</v>
      </c>
      <c r="H67" s="51">
        <v>0</v>
      </c>
      <c r="I67" s="51">
        <v>211732040</v>
      </c>
      <c r="J67" s="51">
        <v>211732040</v>
      </c>
      <c r="K67" s="51">
        <v>0</v>
      </c>
      <c r="L67" s="53">
        <f t="shared" si="2"/>
        <v>0</v>
      </c>
      <c r="M67" s="54">
        <f t="shared" si="3"/>
        <v>2.6875497519068885</v>
      </c>
      <c r="O67" s="9" t="str">
        <f t="shared" si="4"/>
        <v/>
      </c>
      <c r="P67" s="9" t="str">
        <f t="shared" si="5"/>
        <v/>
      </c>
    </row>
    <row r="68" spans="2:16" s="5" customFormat="1" ht="20.100000000000001" customHeight="1" x14ac:dyDescent="0.15">
      <c r="B68" s="46"/>
      <c r="C68" s="35" t="s">
        <v>79</v>
      </c>
      <c r="D68" s="35"/>
      <c r="E68" s="47"/>
      <c r="F68" s="47">
        <v>217579600</v>
      </c>
      <c r="G68" s="47">
        <v>5847560</v>
      </c>
      <c r="H68" s="47">
        <v>0</v>
      </c>
      <c r="I68" s="37">
        <v>211732040</v>
      </c>
      <c r="J68" s="37">
        <v>211732040</v>
      </c>
      <c r="K68" s="37">
        <v>0</v>
      </c>
      <c r="L68" s="41">
        <f t="shared" si="2"/>
        <v>0</v>
      </c>
      <c r="M68" s="42">
        <f t="shared" si="3"/>
        <v>2.6875497519068885</v>
      </c>
      <c r="O68" s="9" t="str">
        <f t="shared" si="4"/>
        <v/>
      </c>
      <c r="P68" s="9" t="str">
        <f t="shared" si="5"/>
        <v/>
      </c>
    </row>
    <row r="69" spans="2:16" s="5" customFormat="1" ht="20.100000000000001" customHeight="1" x14ac:dyDescent="0.15">
      <c r="B69" s="31" t="s">
        <v>80</v>
      </c>
      <c r="C69" s="32"/>
      <c r="D69" s="32"/>
      <c r="E69" s="52">
        <v>0</v>
      </c>
      <c r="F69" s="52">
        <v>19341743796</v>
      </c>
      <c r="G69" s="52">
        <v>233262081</v>
      </c>
      <c r="H69" s="52">
        <v>17815710</v>
      </c>
      <c r="I69" s="52">
        <v>19090666005</v>
      </c>
      <c r="J69" s="52">
        <v>19090666005</v>
      </c>
      <c r="K69" s="52">
        <v>0</v>
      </c>
      <c r="L69" s="53">
        <f t="shared" si="2"/>
        <v>0</v>
      </c>
      <c r="M69" s="54">
        <f t="shared" si="3"/>
        <v>1.2060033648477968</v>
      </c>
      <c r="O69" s="9" t="str">
        <f t="shared" si="4"/>
        <v/>
      </c>
      <c r="P69" s="9" t="str">
        <f t="shared" si="5"/>
        <v/>
      </c>
    </row>
    <row r="70" spans="2:16" s="5" customFormat="1" ht="20.100000000000001" customHeight="1" x14ac:dyDescent="0.15">
      <c r="B70" s="60"/>
      <c r="C70" s="35" t="s">
        <v>81</v>
      </c>
      <c r="D70" s="35"/>
      <c r="E70" s="55"/>
      <c r="F70" s="55">
        <v>16842290639</v>
      </c>
      <c r="G70" s="55">
        <v>175639001</v>
      </c>
      <c r="H70" s="55">
        <v>8345310</v>
      </c>
      <c r="I70" s="37">
        <v>16658306328</v>
      </c>
      <c r="J70" s="37">
        <v>16658306328</v>
      </c>
      <c r="K70" s="37">
        <v>0</v>
      </c>
      <c r="L70" s="56">
        <f t="shared" si="2"/>
        <v>0</v>
      </c>
      <c r="M70" s="57">
        <f t="shared" si="3"/>
        <v>1.0428450901642228</v>
      </c>
      <c r="O70" s="9" t="str">
        <f t="shared" si="4"/>
        <v/>
      </c>
      <c r="P70" s="9" t="str">
        <f t="shared" si="5"/>
        <v/>
      </c>
    </row>
    <row r="71" spans="2:16" s="5" customFormat="1" ht="20.100000000000001" customHeight="1" x14ac:dyDescent="0.15">
      <c r="B71" s="62"/>
      <c r="C71" s="35" t="s">
        <v>82</v>
      </c>
      <c r="D71" s="35"/>
      <c r="E71" s="55"/>
      <c r="F71" s="55">
        <v>2499453157</v>
      </c>
      <c r="G71" s="55">
        <v>57623080</v>
      </c>
      <c r="H71" s="55">
        <v>9470400</v>
      </c>
      <c r="I71" s="37">
        <v>2432359677</v>
      </c>
      <c r="J71" s="37">
        <v>2432359677</v>
      </c>
      <c r="K71" s="37">
        <v>0</v>
      </c>
      <c r="L71" s="56">
        <f t="shared" si="2"/>
        <v>0</v>
      </c>
      <c r="M71" s="57">
        <f t="shared" si="3"/>
        <v>2.3054274827523802</v>
      </c>
      <c r="O71" s="9" t="str">
        <f t="shared" si="4"/>
        <v/>
      </c>
      <c r="P71" s="9" t="str">
        <f t="shared" si="5"/>
        <v/>
      </c>
    </row>
    <row r="72" spans="2:16" s="5" customFormat="1" ht="20.100000000000001" customHeight="1" x14ac:dyDescent="0.15">
      <c r="B72" s="31" t="s">
        <v>83</v>
      </c>
      <c r="C72" s="32"/>
      <c r="D72" s="32"/>
      <c r="E72" s="51">
        <v>0</v>
      </c>
      <c r="F72" s="51">
        <v>119765520</v>
      </c>
      <c r="G72" s="51">
        <v>400000</v>
      </c>
      <c r="H72" s="51">
        <v>0</v>
      </c>
      <c r="I72" s="51">
        <v>119365520</v>
      </c>
      <c r="J72" s="51">
        <v>119365520</v>
      </c>
      <c r="K72" s="51">
        <v>0</v>
      </c>
      <c r="L72" s="53">
        <f t="shared" si="2"/>
        <v>0</v>
      </c>
      <c r="M72" s="54">
        <f t="shared" si="3"/>
        <v>0.33398594186373504</v>
      </c>
      <c r="O72" s="9" t="str">
        <f t="shared" ref="O72:O77" si="6">IF(F72=G72+H72+I72,"","err")</f>
        <v/>
      </c>
      <c r="P72" s="9" t="str">
        <f t="shared" ref="P72:P77" si="7">IF(I72=J72+K72,"","err")</f>
        <v/>
      </c>
    </row>
    <row r="73" spans="2:16" s="5" customFormat="1" ht="20.100000000000001" customHeight="1" x14ac:dyDescent="0.15">
      <c r="B73" s="46"/>
      <c r="C73" s="35" t="s">
        <v>84</v>
      </c>
      <c r="D73" s="35"/>
      <c r="E73" s="47"/>
      <c r="F73" s="47">
        <v>119765520</v>
      </c>
      <c r="G73" s="47">
        <v>400000</v>
      </c>
      <c r="H73" s="47">
        <v>0</v>
      </c>
      <c r="I73" s="37">
        <v>119365520</v>
      </c>
      <c r="J73" s="37">
        <v>119365520</v>
      </c>
      <c r="K73" s="37">
        <v>0</v>
      </c>
      <c r="L73" s="41">
        <f>IFERROR(G73/E73,0)*100</f>
        <v>0</v>
      </c>
      <c r="M73" s="42">
        <f>IFERROR(G73/F73,0)*100</f>
        <v>0.33398594186373504</v>
      </c>
      <c r="O73" s="9" t="str">
        <f t="shared" si="6"/>
        <v/>
      </c>
      <c r="P73" s="9" t="str">
        <f t="shared" si="7"/>
        <v/>
      </c>
    </row>
    <row r="74" spans="2:16" s="5" customFormat="1" ht="20.100000000000001" customHeight="1" x14ac:dyDescent="0.15">
      <c r="B74" s="58" t="s">
        <v>86</v>
      </c>
      <c r="C74" s="59"/>
      <c r="D74" s="59"/>
      <c r="E74" s="51">
        <v>0</v>
      </c>
      <c r="F74" s="51">
        <v>3817304131</v>
      </c>
      <c r="G74" s="51">
        <v>107917120</v>
      </c>
      <c r="H74" s="51">
        <v>0</v>
      </c>
      <c r="I74" s="51">
        <v>3709387011</v>
      </c>
      <c r="J74" s="51">
        <v>933575041</v>
      </c>
      <c r="K74" s="51">
        <v>2775811970</v>
      </c>
      <c r="L74" s="53">
        <f>IFERROR(G74/E74,0)*100</f>
        <v>0</v>
      </c>
      <c r="M74" s="54">
        <f>IFERROR(G74/F74,0)*100</f>
        <v>2.8270506173090668</v>
      </c>
      <c r="O74" s="9" t="str">
        <f t="shared" si="6"/>
        <v/>
      </c>
      <c r="P74" s="9" t="str">
        <f t="shared" si="7"/>
        <v/>
      </c>
    </row>
    <row r="75" spans="2:16" s="5" customFormat="1" ht="20.100000000000001" customHeight="1" x14ac:dyDescent="0.15">
      <c r="B75" s="60"/>
      <c r="C75" s="63" t="s">
        <v>85</v>
      </c>
      <c r="D75" s="63"/>
      <c r="E75" s="64"/>
      <c r="F75" s="64">
        <v>3817304131</v>
      </c>
      <c r="G75" s="64">
        <v>107917120</v>
      </c>
      <c r="H75" s="64">
        <v>0</v>
      </c>
      <c r="I75" s="37">
        <v>3709387011</v>
      </c>
      <c r="J75" s="37">
        <v>933575041</v>
      </c>
      <c r="K75" s="37">
        <v>2775811970</v>
      </c>
      <c r="L75" s="65">
        <f>IFERROR(G75/E75,0)*100</f>
        <v>0</v>
      </c>
      <c r="M75" s="66">
        <f>IFERROR(G75/F75,0)*100</f>
        <v>2.8270506173090668</v>
      </c>
      <c r="O75" s="9" t="str">
        <f t="shared" si="6"/>
        <v/>
      </c>
      <c r="P75" s="9" t="str">
        <f t="shared" si="7"/>
        <v/>
      </c>
    </row>
    <row r="76" spans="2:16" s="5" customFormat="1" ht="20.100000000000001" customHeight="1" x14ac:dyDescent="0.15">
      <c r="B76" s="58" t="s">
        <v>87</v>
      </c>
      <c r="C76" s="59"/>
      <c r="D76" s="59"/>
      <c r="E76" s="51">
        <v>0</v>
      </c>
      <c r="F76" s="51">
        <v>3100000</v>
      </c>
      <c r="G76" s="51">
        <v>0</v>
      </c>
      <c r="H76" s="51">
        <v>0</v>
      </c>
      <c r="I76" s="51">
        <v>3100000</v>
      </c>
      <c r="J76" s="51">
        <v>3100000</v>
      </c>
      <c r="K76" s="51">
        <v>0</v>
      </c>
      <c r="L76" s="53">
        <f t="shared" si="2"/>
        <v>0</v>
      </c>
      <c r="M76" s="54">
        <f t="shared" si="3"/>
        <v>0</v>
      </c>
      <c r="O76" s="9" t="str">
        <f t="shared" si="6"/>
        <v/>
      </c>
      <c r="P76" s="9" t="str">
        <f t="shared" si="7"/>
        <v/>
      </c>
    </row>
    <row r="77" spans="2:16" s="5" customFormat="1" ht="20.100000000000001" customHeight="1" thickBot="1" x14ac:dyDescent="0.2">
      <c r="B77" s="72"/>
      <c r="C77" s="67" t="s">
        <v>88</v>
      </c>
      <c r="D77" s="67"/>
      <c r="E77" s="68"/>
      <c r="F77" s="68">
        <v>3100000</v>
      </c>
      <c r="G77" s="68">
        <v>0</v>
      </c>
      <c r="H77" s="68">
        <v>0</v>
      </c>
      <c r="I77" s="69">
        <v>3100000</v>
      </c>
      <c r="J77" s="69">
        <v>3100000</v>
      </c>
      <c r="K77" s="69">
        <v>0</v>
      </c>
      <c r="L77" s="70">
        <f t="shared" si="2"/>
        <v>0</v>
      </c>
      <c r="M77" s="71">
        <f t="shared" si="3"/>
        <v>0</v>
      </c>
      <c r="O77" s="9" t="str">
        <f t="shared" si="6"/>
        <v/>
      </c>
      <c r="P77" s="9" t="str">
        <f t="shared" si="7"/>
        <v/>
      </c>
    </row>
  </sheetData>
  <sheetProtection selectLockedCells="1"/>
  <mergeCells count="12">
    <mergeCell ref="B2:M2"/>
    <mergeCell ref="L3:M3"/>
    <mergeCell ref="B4:D4"/>
    <mergeCell ref="L4:M4"/>
    <mergeCell ref="L5:M5"/>
    <mergeCell ref="B7:D7"/>
    <mergeCell ref="B8:D8"/>
    <mergeCell ref="B23:B27"/>
    <mergeCell ref="B29:B33"/>
    <mergeCell ref="B37:B39"/>
    <mergeCell ref="B40:D40"/>
    <mergeCell ref="B62:D62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Q77"/>
  <sheetViews>
    <sheetView showGridLines="0" zoomScaleNormal="100" workbookViewId="0">
      <pane ySplit="7" topLeftCell="A8" activePane="bottomLeft" state="frozen"/>
      <selection activeCell="F15" sqref="F15"/>
      <selection pane="bottomLeft" activeCell="F15" sqref="F15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7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7" ht="30" customHeight="1" x14ac:dyDescent="0.15">
      <c r="B2" s="127" t="str">
        <f>B4&amp;L3&amp;"  기타특별회계 세외수입 징수현황"</f>
        <v>2024년  2월  서구  기타특별회계 세외수입 징수현황</v>
      </c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</row>
    <row r="3" spans="2:17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31" t="str">
        <f>'군구세외 일반회계'!L3:M3</f>
        <v>서구</v>
      </c>
      <c r="M3" s="131"/>
      <c r="O3" s="3">
        <f>COUNTIF(O7:P77,"err")</f>
        <v>0</v>
      </c>
    </row>
    <row r="4" spans="2:17" s="4" customFormat="1" ht="18.75" customHeight="1" thickBot="1" x14ac:dyDescent="0.2">
      <c r="B4" s="123" t="str">
        <f>'군구세외 일반회계'!B4:D4</f>
        <v xml:space="preserve">2024년  2월  </v>
      </c>
      <c r="C4" s="123"/>
      <c r="D4" s="123"/>
      <c r="E4" s="1"/>
      <c r="F4" s="1"/>
      <c r="G4" s="1"/>
      <c r="H4" s="1"/>
      <c r="I4" s="1"/>
      <c r="J4" s="1"/>
      <c r="K4" s="1"/>
      <c r="L4" s="128" t="s">
        <v>13</v>
      </c>
      <c r="M4" s="128"/>
    </row>
    <row r="5" spans="2:17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32" t="s">
        <v>9</v>
      </c>
      <c r="M5" s="133"/>
    </row>
    <row r="6" spans="2:17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7" s="9" customFormat="1" ht="20.100000000000001" customHeight="1" thickBot="1" x14ac:dyDescent="0.2">
      <c r="B7" s="129" t="s">
        <v>18</v>
      </c>
      <c r="C7" s="130"/>
      <c r="D7" s="130"/>
      <c r="E7" s="26">
        <f t="shared" ref="E7:K7" si="0">E8+E40+E62</f>
        <v>20192901000</v>
      </c>
      <c r="F7" s="26">
        <f t="shared" si="0"/>
        <v>33062324589</v>
      </c>
      <c r="G7" s="26">
        <f t="shared" si="0"/>
        <v>24494490250</v>
      </c>
      <c r="H7" s="26">
        <f t="shared" si="0"/>
        <v>171399</v>
      </c>
      <c r="I7" s="26">
        <f t="shared" si="0"/>
        <v>8567662940</v>
      </c>
      <c r="J7" s="26">
        <f t="shared" si="0"/>
        <v>8567023000</v>
      </c>
      <c r="K7" s="26">
        <f t="shared" si="0"/>
        <v>639940</v>
      </c>
      <c r="L7" s="27">
        <f>IFERROR(G7/E7,0)*100</f>
        <v>121.30248273885955</v>
      </c>
      <c r="M7" s="28">
        <f>IFERROR(G7/F7,0)*100</f>
        <v>74.085807802363163</v>
      </c>
      <c r="O7" s="9" t="str">
        <f>IF(F7=G7+H7+I7,"","err")</f>
        <v/>
      </c>
      <c r="P7" s="9" t="str">
        <f>IF(I7=J7+K7,"","err")</f>
        <v/>
      </c>
    </row>
    <row r="8" spans="2:17" s="9" customFormat="1" ht="20.100000000000001" customHeight="1" x14ac:dyDescent="0.15">
      <c r="B8" s="121" t="s">
        <v>19</v>
      </c>
      <c r="C8" s="122"/>
      <c r="D8" s="122"/>
      <c r="E8" s="29">
        <f t="shared" ref="E8:K8" si="1">E9+E12+E22+E28+E34+E36</f>
        <v>2361078000</v>
      </c>
      <c r="F8" s="29">
        <f t="shared" si="1"/>
        <v>591224530</v>
      </c>
      <c r="G8" s="29">
        <f t="shared" si="1"/>
        <v>591224530</v>
      </c>
      <c r="H8" s="29">
        <f t="shared" si="1"/>
        <v>0</v>
      </c>
      <c r="I8" s="29">
        <f t="shared" si="1"/>
        <v>0</v>
      </c>
      <c r="J8" s="29">
        <f t="shared" si="1"/>
        <v>0</v>
      </c>
      <c r="K8" s="29">
        <f t="shared" si="1"/>
        <v>0</v>
      </c>
      <c r="L8" s="29">
        <f>IFERROR(G8/E8,0)*100</f>
        <v>25.040448896648055</v>
      </c>
      <c r="M8" s="30">
        <f>IFERROR(G8/F8,0)*100</f>
        <v>100</v>
      </c>
      <c r="O8" s="9" t="str">
        <f t="shared" ref="O8:O71" si="2">IF(F8=G8+H8+I8,"","err")</f>
        <v/>
      </c>
      <c r="P8" s="9" t="str">
        <f t="shared" ref="P8:P71" si="3">IF(I8=J8+K8,"","err")</f>
        <v/>
      </c>
      <c r="Q8" s="5">
        <f>8362148-4537634</f>
        <v>3824514</v>
      </c>
    </row>
    <row r="9" spans="2:17" s="9" customFormat="1" ht="20.100000000000001" customHeight="1" x14ac:dyDescent="0.15">
      <c r="B9" s="31" t="s">
        <v>20</v>
      </c>
      <c r="C9" s="32"/>
      <c r="D9" s="32"/>
      <c r="E9" s="33">
        <v>0</v>
      </c>
      <c r="F9" s="33">
        <v>0</v>
      </c>
      <c r="G9" s="33">
        <v>0</v>
      </c>
      <c r="H9" s="33">
        <v>0</v>
      </c>
      <c r="I9" s="33">
        <v>0</v>
      </c>
      <c r="J9" s="33">
        <v>0</v>
      </c>
      <c r="K9" s="33">
        <v>0</v>
      </c>
      <c r="L9" s="33">
        <v>0</v>
      </c>
      <c r="M9" s="34">
        <v>0</v>
      </c>
      <c r="O9" s="9" t="str">
        <f t="shared" si="2"/>
        <v/>
      </c>
      <c r="P9" s="9" t="str">
        <f t="shared" si="3"/>
        <v/>
      </c>
    </row>
    <row r="10" spans="2:17" s="9" customFormat="1" ht="20.100000000000001" customHeight="1" x14ac:dyDescent="0.15">
      <c r="B10" s="60"/>
      <c r="C10" s="35" t="s">
        <v>21</v>
      </c>
      <c r="D10" s="35"/>
      <c r="E10" s="36">
        <v>0</v>
      </c>
      <c r="F10" s="36">
        <v>0</v>
      </c>
      <c r="G10" s="36">
        <v>0</v>
      </c>
      <c r="H10" s="36">
        <v>0</v>
      </c>
      <c r="I10" s="37">
        <v>0</v>
      </c>
      <c r="J10" s="37">
        <v>0</v>
      </c>
      <c r="K10" s="37">
        <v>0</v>
      </c>
      <c r="L10" s="37">
        <v>0</v>
      </c>
      <c r="M10" s="38">
        <v>0</v>
      </c>
      <c r="O10" s="9" t="str">
        <f t="shared" si="2"/>
        <v/>
      </c>
      <c r="P10" s="9" t="str">
        <f t="shared" si="3"/>
        <v/>
      </c>
      <c r="Q10" s="120">
        <f>Q8/4</f>
        <v>956128.5</v>
      </c>
    </row>
    <row r="11" spans="2:17" s="9" customFormat="1" ht="20.100000000000001" customHeight="1" x14ac:dyDescent="0.15">
      <c r="B11" s="62"/>
      <c r="C11" s="35" t="s">
        <v>22</v>
      </c>
      <c r="D11" s="35"/>
      <c r="E11" s="36">
        <v>0</v>
      </c>
      <c r="F11" s="36">
        <v>0</v>
      </c>
      <c r="G11" s="36">
        <v>0</v>
      </c>
      <c r="H11" s="36">
        <v>0</v>
      </c>
      <c r="I11" s="37">
        <v>0</v>
      </c>
      <c r="J11" s="37">
        <v>0</v>
      </c>
      <c r="K11" s="37">
        <v>0</v>
      </c>
      <c r="L11" s="37">
        <v>0</v>
      </c>
      <c r="M11" s="38">
        <v>0</v>
      </c>
      <c r="O11" s="9" t="str">
        <f t="shared" si="2"/>
        <v/>
      </c>
      <c r="P11" s="9" t="str">
        <f t="shared" si="3"/>
        <v/>
      </c>
    </row>
    <row r="12" spans="2:17" s="9" customFormat="1" ht="20.100000000000001" customHeight="1" x14ac:dyDescent="0.15">
      <c r="B12" s="31" t="s">
        <v>23</v>
      </c>
      <c r="C12" s="32"/>
      <c r="D12" s="32"/>
      <c r="E12" s="33">
        <v>1960922000</v>
      </c>
      <c r="F12" s="33">
        <v>244207200</v>
      </c>
      <c r="G12" s="33">
        <v>244207200</v>
      </c>
      <c r="H12" s="33">
        <v>0</v>
      </c>
      <c r="I12" s="33">
        <v>0</v>
      </c>
      <c r="J12" s="33">
        <v>0</v>
      </c>
      <c r="K12" s="33">
        <v>0</v>
      </c>
      <c r="L12" s="33">
        <v>12.453692701698486</v>
      </c>
      <c r="M12" s="34">
        <v>100</v>
      </c>
      <c r="O12" s="9" t="str">
        <f t="shared" si="2"/>
        <v/>
      </c>
      <c r="P12" s="9" t="str">
        <f t="shared" si="3"/>
        <v/>
      </c>
    </row>
    <row r="13" spans="2:17" s="9" customFormat="1" ht="20.100000000000001" customHeight="1" x14ac:dyDescent="0.15">
      <c r="B13" s="60" t="s">
        <v>0</v>
      </c>
      <c r="C13" s="35" t="s">
        <v>24</v>
      </c>
      <c r="D13" s="35"/>
      <c r="E13" s="36">
        <v>0</v>
      </c>
      <c r="F13" s="36">
        <v>0</v>
      </c>
      <c r="G13" s="36">
        <v>0</v>
      </c>
      <c r="H13" s="36">
        <v>0</v>
      </c>
      <c r="I13" s="37">
        <v>0</v>
      </c>
      <c r="J13" s="37">
        <v>0</v>
      </c>
      <c r="K13" s="37">
        <v>0</v>
      </c>
      <c r="L13" s="37">
        <v>0</v>
      </c>
      <c r="M13" s="38">
        <v>0</v>
      </c>
      <c r="O13" s="9" t="str">
        <f t="shared" si="2"/>
        <v/>
      </c>
      <c r="P13" s="9" t="str">
        <f t="shared" si="3"/>
        <v/>
      </c>
    </row>
    <row r="14" spans="2:17" s="9" customFormat="1" ht="20.100000000000001" customHeight="1" x14ac:dyDescent="0.15">
      <c r="B14" s="61"/>
      <c r="C14" s="35" t="s">
        <v>25</v>
      </c>
      <c r="D14" s="35"/>
      <c r="E14" s="36">
        <v>0</v>
      </c>
      <c r="F14" s="36">
        <v>0</v>
      </c>
      <c r="G14" s="36">
        <v>0</v>
      </c>
      <c r="H14" s="36">
        <v>0</v>
      </c>
      <c r="I14" s="37">
        <v>0</v>
      </c>
      <c r="J14" s="37">
        <v>0</v>
      </c>
      <c r="K14" s="37">
        <v>0</v>
      </c>
      <c r="L14" s="37">
        <v>0</v>
      </c>
      <c r="M14" s="38">
        <v>0</v>
      </c>
      <c r="O14" s="9" t="str">
        <f t="shared" si="2"/>
        <v/>
      </c>
      <c r="P14" s="9" t="str">
        <f t="shared" si="3"/>
        <v/>
      </c>
    </row>
    <row r="15" spans="2:17" s="9" customFormat="1" ht="20.100000000000001" customHeight="1" x14ac:dyDescent="0.15">
      <c r="B15" s="61"/>
      <c r="C15" s="35" t="s">
        <v>26</v>
      </c>
      <c r="D15" s="35"/>
      <c r="E15" s="36">
        <v>0</v>
      </c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v>0</v>
      </c>
      <c r="M15" s="38">
        <v>0</v>
      </c>
      <c r="O15" s="9" t="str">
        <f t="shared" si="2"/>
        <v/>
      </c>
      <c r="P15" s="9" t="str">
        <f t="shared" si="3"/>
        <v/>
      </c>
    </row>
    <row r="16" spans="2:17" s="9" customFormat="1" ht="20.100000000000001" customHeight="1" x14ac:dyDescent="0.15">
      <c r="B16" s="61"/>
      <c r="C16" s="35" t="s">
        <v>27</v>
      </c>
      <c r="D16" s="35"/>
      <c r="E16" s="36">
        <v>0</v>
      </c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v>0</v>
      </c>
      <c r="M16" s="38">
        <v>0</v>
      </c>
      <c r="O16" s="9" t="str">
        <f t="shared" si="2"/>
        <v/>
      </c>
      <c r="P16" s="9" t="str">
        <f t="shared" si="3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>
        <v>0</v>
      </c>
      <c r="F17" s="36">
        <v>0</v>
      </c>
      <c r="G17" s="36">
        <v>0</v>
      </c>
      <c r="H17" s="36">
        <v>0</v>
      </c>
      <c r="I17" s="37">
        <v>0</v>
      </c>
      <c r="J17" s="37">
        <v>0</v>
      </c>
      <c r="K17" s="37">
        <v>0</v>
      </c>
      <c r="L17" s="37">
        <v>0</v>
      </c>
      <c r="M17" s="38">
        <v>0</v>
      </c>
      <c r="O17" s="9" t="str">
        <f t="shared" si="2"/>
        <v/>
      </c>
      <c r="P17" s="9" t="str">
        <f t="shared" si="3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>
        <v>0</v>
      </c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v>0</v>
      </c>
      <c r="M18" s="38">
        <v>0</v>
      </c>
      <c r="O18" s="9" t="str">
        <f t="shared" si="2"/>
        <v/>
      </c>
      <c r="P18" s="9" t="str">
        <f t="shared" si="3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>
        <v>0</v>
      </c>
      <c r="F19" s="36">
        <v>0</v>
      </c>
      <c r="G19" s="36">
        <v>0</v>
      </c>
      <c r="H19" s="36">
        <v>0</v>
      </c>
      <c r="I19" s="37">
        <v>0</v>
      </c>
      <c r="J19" s="37">
        <v>0</v>
      </c>
      <c r="K19" s="37">
        <v>0</v>
      </c>
      <c r="L19" s="37">
        <v>0</v>
      </c>
      <c r="M19" s="38">
        <v>0</v>
      </c>
      <c r="O19" s="9" t="str">
        <f t="shared" si="2"/>
        <v/>
      </c>
      <c r="P19" s="9" t="str">
        <f t="shared" si="3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>
        <v>1960922000</v>
      </c>
      <c r="F20" s="36">
        <v>244207200</v>
      </c>
      <c r="G20" s="36">
        <v>244207200</v>
      </c>
      <c r="H20" s="36">
        <v>0</v>
      </c>
      <c r="I20" s="37">
        <v>0</v>
      </c>
      <c r="J20" s="37">
        <v>0</v>
      </c>
      <c r="K20" s="37">
        <v>0</v>
      </c>
      <c r="L20" s="37">
        <v>12.453692701698486</v>
      </c>
      <c r="M20" s="38">
        <v>100</v>
      </c>
      <c r="O20" s="9" t="str">
        <f t="shared" si="2"/>
        <v/>
      </c>
      <c r="P20" s="9" t="str">
        <f t="shared" si="3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>
        <v>0</v>
      </c>
      <c r="F21" s="36">
        <v>0</v>
      </c>
      <c r="G21" s="36">
        <v>0</v>
      </c>
      <c r="H21" s="36">
        <v>0</v>
      </c>
      <c r="I21" s="37">
        <v>0</v>
      </c>
      <c r="J21" s="37">
        <v>0</v>
      </c>
      <c r="K21" s="37">
        <v>0</v>
      </c>
      <c r="L21" s="37">
        <v>0</v>
      </c>
      <c r="M21" s="38">
        <v>0</v>
      </c>
      <c r="O21" s="9" t="str">
        <f t="shared" si="2"/>
        <v/>
      </c>
      <c r="P21" s="9" t="str">
        <f t="shared" si="3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v>0</v>
      </c>
      <c r="F22" s="33">
        <v>0</v>
      </c>
      <c r="G22" s="33">
        <v>0</v>
      </c>
      <c r="H22" s="33">
        <v>0</v>
      </c>
      <c r="I22" s="33">
        <v>0</v>
      </c>
      <c r="J22" s="33">
        <v>0</v>
      </c>
      <c r="K22" s="33">
        <v>0</v>
      </c>
      <c r="L22" s="33">
        <v>0</v>
      </c>
      <c r="M22" s="34">
        <v>0</v>
      </c>
      <c r="O22" s="9" t="str">
        <f t="shared" si="2"/>
        <v/>
      </c>
      <c r="P22" s="9" t="str">
        <f t="shared" si="3"/>
        <v/>
      </c>
    </row>
    <row r="23" spans="2:16" s="9" customFormat="1" ht="20.100000000000001" customHeight="1" x14ac:dyDescent="0.15">
      <c r="B23" s="126"/>
      <c r="C23" s="35" t="s">
        <v>34</v>
      </c>
      <c r="D23" s="35"/>
      <c r="E23" s="36">
        <v>0</v>
      </c>
      <c r="F23" s="36">
        <v>0</v>
      </c>
      <c r="G23" s="36">
        <v>0</v>
      </c>
      <c r="H23" s="36">
        <v>0</v>
      </c>
      <c r="I23" s="37">
        <v>0</v>
      </c>
      <c r="J23" s="37">
        <v>0</v>
      </c>
      <c r="K23" s="37">
        <v>0</v>
      </c>
      <c r="L23" s="37">
        <v>0</v>
      </c>
      <c r="M23" s="38">
        <v>0</v>
      </c>
      <c r="O23" s="9" t="str">
        <f t="shared" si="2"/>
        <v/>
      </c>
      <c r="P23" s="9" t="str">
        <f t="shared" si="3"/>
        <v/>
      </c>
    </row>
    <row r="24" spans="2:16" s="9" customFormat="1" ht="20.100000000000001" customHeight="1" x14ac:dyDescent="0.15">
      <c r="B24" s="126"/>
      <c r="C24" s="35" t="s">
        <v>35</v>
      </c>
      <c r="D24" s="35"/>
      <c r="E24" s="36">
        <v>0</v>
      </c>
      <c r="F24" s="36">
        <v>0</v>
      </c>
      <c r="G24" s="36">
        <v>0</v>
      </c>
      <c r="H24" s="36">
        <v>0</v>
      </c>
      <c r="I24" s="37">
        <v>0</v>
      </c>
      <c r="J24" s="37">
        <v>0</v>
      </c>
      <c r="K24" s="37">
        <v>0</v>
      </c>
      <c r="L24" s="37">
        <v>0</v>
      </c>
      <c r="M24" s="38">
        <v>0</v>
      </c>
      <c r="O24" s="9" t="str">
        <f t="shared" si="2"/>
        <v/>
      </c>
      <c r="P24" s="9" t="str">
        <f t="shared" si="3"/>
        <v/>
      </c>
    </row>
    <row r="25" spans="2:16" s="9" customFormat="1" ht="20.100000000000001" customHeight="1" x14ac:dyDescent="0.15">
      <c r="B25" s="126"/>
      <c r="C25" s="35" t="s">
        <v>36</v>
      </c>
      <c r="D25" s="35"/>
      <c r="E25" s="36">
        <v>0</v>
      </c>
      <c r="F25" s="36">
        <v>0</v>
      </c>
      <c r="G25" s="36">
        <v>0</v>
      </c>
      <c r="H25" s="36">
        <v>0</v>
      </c>
      <c r="I25" s="37">
        <v>0</v>
      </c>
      <c r="J25" s="37">
        <v>0</v>
      </c>
      <c r="K25" s="37">
        <v>0</v>
      </c>
      <c r="L25" s="37">
        <v>0</v>
      </c>
      <c r="M25" s="38">
        <v>0</v>
      </c>
      <c r="O25" s="9" t="str">
        <f t="shared" si="2"/>
        <v/>
      </c>
      <c r="P25" s="9" t="str">
        <f t="shared" si="3"/>
        <v/>
      </c>
    </row>
    <row r="26" spans="2:16" s="9" customFormat="1" ht="20.100000000000001" customHeight="1" x14ac:dyDescent="0.15">
      <c r="B26" s="126"/>
      <c r="C26" s="35" t="s">
        <v>37</v>
      </c>
      <c r="D26" s="35"/>
      <c r="E26" s="36">
        <v>0</v>
      </c>
      <c r="F26" s="36">
        <v>0</v>
      </c>
      <c r="G26" s="36">
        <v>0</v>
      </c>
      <c r="H26" s="36">
        <v>0</v>
      </c>
      <c r="I26" s="37">
        <v>0</v>
      </c>
      <c r="J26" s="37">
        <v>0</v>
      </c>
      <c r="K26" s="37">
        <v>0</v>
      </c>
      <c r="L26" s="37"/>
      <c r="M26" s="38"/>
      <c r="O26" s="9" t="str">
        <f t="shared" si="2"/>
        <v/>
      </c>
      <c r="P26" s="9" t="str">
        <f t="shared" si="3"/>
        <v/>
      </c>
    </row>
    <row r="27" spans="2:16" s="9" customFormat="1" ht="20.100000000000001" customHeight="1" x14ac:dyDescent="0.15">
      <c r="B27" s="126"/>
      <c r="C27" s="35" t="s">
        <v>38</v>
      </c>
      <c r="D27" s="35"/>
      <c r="E27" s="36">
        <v>0</v>
      </c>
      <c r="F27" s="36">
        <v>0</v>
      </c>
      <c r="G27" s="36">
        <v>0</v>
      </c>
      <c r="H27" s="36">
        <v>0</v>
      </c>
      <c r="I27" s="37">
        <v>0</v>
      </c>
      <c r="J27" s="37">
        <v>0</v>
      </c>
      <c r="K27" s="37">
        <v>0</v>
      </c>
      <c r="L27" s="37">
        <v>0</v>
      </c>
      <c r="M27" s="38">
        <v>0</v>
      </c>
      <c r="O27" s="9" t="str">
        <f t="shared" si="2"/>
        <v/>
      </c>
      <c r="P27" s="9" t="str">
        <f t="shared" si="3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3">
        <v>0</v>
      </c>
      <c r="M28" s="34">
        <v>0</v>
      </c>
      <c r="O28" s="9" t="str">
        <f t="shared" si="2"/>
        <v/>
      </c>
      <c r="P28" s="9" t="str">
        <f t="shared" si="3"/>
        <v/>
      </c>
    </row>
    <row r="29" spans="2:16" s="9" customFormat="1" ht="20.100000000000001" customHeight="1" x14ac:dyDescent="0.15">
      <c r="B29" s="126"/>
      <c r="C29" s="35" t="s">
        <v>40</v>
      </c>
      <c r="D29" s="35"/>
      <c r="E29" s="36">
        <v>0</v>
      </c>
      <c r="F29" s="36">
        <v>0</v>
      </c>
      <c r="G29" s="36">
        <v>0</v>
      </c>
      <c r="H29" s="36">
        <v>0</v>
      </c>
      <c r="I29" s="37">
        <v>0</v>
      </c>
      <c r="J29" s="37">
        <v>0</v>
      </c>
      <c r="K29" s="37">
        <v>0</v>
      </c>
      <c r="L29" s="37">
        <v>0</v>
      </c>
      <c r="M29" s="38">
        <v>0</v>
      </c>
      <c r="O29" s="9" t="str">
        <f t="shared" si="2"/>
        <v/>
      </c>
      <c r="P29" s="9" t="str">
        <f t="shared" si="3"/>
        <v/>
      </c>
    </row>
    <row r="30" spans="2:16" s="9" customFormat="1" ht="20.100000000000001" customHeight="1" x14ac:dyDescent="0.15">
      <c r="B30" s="126"/>
      <c r="C30" s="35" t="s">
        <v>41</v>
      </c>
      <c r="D30" s="35"/>
      <c r="E30" s="36">
        <v>0</v>
      </c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>
        <v>0</v>
      </c>
      <c r="L30" s="37">
        <v>0</v>
      </c>
      <c r="M30" s="38">
        <v>0</v>
      </c>
      <c r="O30" s="9" t="str">
        <f t="shared" si="2"/>
        <v/>
      </c>
      <c r="P30" s="9" t="str">
        <f t="shared" si="3"/>
        <v/>
      </c>
    </row>
    <row r="31" spans="2:16" s="9" customFormat="1" ht="20.100000000000001" customHeight="1" x14ac:dyDescent="0.15">
      <c r="B31" s="126"/>
      <c r="C31" s="35" t="s">
        <v>42</v>
      </c>
      <c r="D31" s="35"/>
      <c r="E31" s="36">
        <v>0</v>
      </c>
      <c r="F31" s="36">
        <v>0</v>
      </c>
      <c r="G31" s="36">
        <v>0</v>
      </c>
      <c r="H31" s="36">
        <v>0</v>
      </c>
      <c r="I31" s="37">
        <v>0</v>
      </c>
      <c r="J31" s="37">
        <v>0</v>
      </c>
      <c r="K31" s="37">
        <v>0</v>
      </c>
      <c r="L31" s="37">
        <v>0</v>
      </c>
      <c r="M31" s="38">
        <v>0</v>
      </c>
      <c r="O31" s="9" t="str">
        <f t="shared" si="2"/>
        <v/>
      </c>
      <c r="P31" s="9" t="str">
        <f t="shared" si="3"/>
        <v/>
      </c>
    </row>
    <row r="32" spans="2:16" s="9" customFormat="1" ht="20.100000000000001" customHeight="1" x14ac:dyDescent="0.15">
      <c r="B32" s="126"/>
      <c r="C32" s="35" t="s">
        <v>43</v>
      </c>
      <c r="D32" s="35"/>
      <c r="E32" s="36">
        <v>0</v>
      </c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>
        <v>0</v>
      </c>
      <c r="L32" s="37">
        <v>0</v>
      </c>
      <c r="M32" s="38">
        <v>0</v>
      </c>
      <c r="O32" s="9" t="str">
        <f t="shared" si="2"/>
        <v/>
      </c>
      <c r="P32" s="9" t="str">
        <f t="shared" si="3"/>
        <v/>
      </c>
    </row>
    <row r="33" spans="2:16" s="9" customFormat="1" ht="20.100000000000001" customHeight="1" x14ac:dyDescent="0.15">
      <c r="B33" s="126"/>
      <c r="C33" s="35" t="s">
        <v>44</v>
      </c>
      <c r="D33" s="35"/>
      <c r="E33" s="36">
        <v>0</v>
      </c>
      <c r="F33" s="36">
        <v>0</v>
      </c>
      <c r="G33" s="36">
        <v>0</v>
      </c>
      <c r="H33" s="36">
        <v>0</v>
      </c>
      <c r="I33" s="37">
        <v>0</v>
      </c>
      <c r="J33" s="37">
        <v>0</v>
      </c>
      <c r="K33" s="37">
        <v>0</v>
      </c>
      <c r="L33" s="37">
        <v>0</v>
      </c>
      <c r="M33" s="38">
        <v>0</v>
      </c>
      <c r="O33" s="9" t="str">
        <f t="shared" si="2"/>
        <v/>
      </c>
      <c r="P33" s="9" t="str">
        <f t="shared" si="3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v>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3">
        <v>0</v>
      </c>
      <c r="M34" s="34">
        <v>0</v>
      </c>
      <c r="O34" s="9" t="str">
        <f t="shared" si="2"/>
        <v/>
      </c>
      <c r="P34" s="9" t="str">
        <f t="shared" si="3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>
        <v>0</v>
      </c>
      <c r="F35" s="36">
        <v>0</v>
      </c>
      <c r="G35" s="36">
        <v>0</v>
      </c>
      <c r="H35" s="36">
        <v>0</v>
      </c>
      <c r="I35" s="37">
        <v>0</v>
      </c>
      <c r="J35" s="37">
        <v>0</v>
      </c>
      <c r="K35" s="37">
        <v>0</v>
      </c>
      <c r="L35" s="37">
        <v>0</v>
      </c>
      <c r="M35" s="38">
        <v>0</v>
      </c>
      <c r="O35" s="9" t="str">
        <f t="shared" si="2"/>
        <v/>
      </c>
      <c r="P35" s="9" t="str">
        <f t="shared" si="3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v>400156000</v>
      </c>
      <c r="F36" s="33">
        <v>347017330</v>
      </c>
      <c r="G36" s="33">
        <v>347017330</v>
      </c>
      <c r="H36" s="33">
        <v>0</v>
      </c>
      <c r="I36" s="33">
        <v>0</v>
      </c>
      <c r="J36" s="33">
        <v>0</v>
      </c>
      <c r="K36" s="33">
        <v>0</v>
      </c>
      <c r="L36" s="39">
        <v>86.720511500514803</v>
      </c>
      <c r="M36" s="40">
        <v>100</v>
      </c>
      <c r="O36" s="9" t="str">
        <f t="shared" si="2"/>
        <v/>
      </c>
      <c r="P36" s="9" t="str">
        <f t="shared" si="3"/>
        <v/>
      </c>
    </row>
    <row r="37" spans="2:16" s="9" customFormat="1" ht="20.100000000000001" customHeight="1" x14ac:dyDescent="0.15">
      <c r="B37" s="126"/>
      <c r="C37" s="35" t="s">
        <v>47</v>
      </c>
      <c r="D37" s="35"/>
      <c r="E37" s="36">
        <v>400156000</v>
      </c>
      <c r="F37" s="36">
        <v>347017330</v>
      </c>
      <c r="G37" s="36">
        <v>347017330</v>
      </c>
      <c r="H37" s="36">
        <v>0</v>
      </c>
      <c r="I37" s="37">
        <v>0</v>
      </c>
      <c r="J37" s="37">
        <v>0</v>
      </c>
      <c r="K37" s="37">
        <v>0</v>
      </c>
      <c r="L37" s="41">
        <v>86.720511500514803</v>
      </c>
      <c r="M37" s="42">
        <v>100</v>
      </c>
      <c r="O37" s="9" t="str">
        <f t="shared" si="2"/>
        <v/>
      </c>
      <c r="P37" s="9" t="str">
        <f t="shared" si="3"/>
        <v/>
      </c>
    </row>
    <row r="38" spans="2:16" s="9" customFormat="1" ht="20.100000000000001" customHeight="1" x14ac:dyDescent="0.15">
      <c r="B38" s="126"/>
      <c r="C38" s="35" t="s">
        <v>48</v>
      </c>
      <c r="D38" s="35"/>
      <c r="E38" s="36">
        <v>0</v>
      </c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v>0</v>
      </c>
      <c r="M38" s="42">
        <v>0</v>
      </c>
      <c r="O38" s="9" t="str">
        <f t="shared" si="2"/>
        <v/>
      </c>
      <c r="P38" s="9" t="str">
        <f t="shared" si="3"/>
        <v/>
      </c>
    </row>
    <row r="39" spans="2:16" s="10" customFormat="1" ht="20.100000000000001" customHeight="1" x14ac:dyDescent="0.15">
      <c r="B39" s="126"/>
      <c r="C39" s="35" t="s">
        <v>49</v>
      </c>
      <c r="D39" s="35"/>
      <c r="E39" s="36">
        <v>0</v>
      </c>
      <c r="F39" s="36">
        <v>0</v>
      </c>
      <c r="G39" s="36">
        <v>0</v>
      </c>
      <c r="H39" s="36">
        <v>0</v>
      </c>
      <c r="I39" s="37">
        <v>0</v>
      </c>
      <c r="J39" s="37">
        <v>0</v>
      </c>
      <c r="K39" s="37">
        <v>0</v>
      </c>
      <c r="L39" s="41">
        <v>0</v>
      </c>
      <c r="M39" s="42">
        <v>0</v>
      </c>
      <c r="O39" s="9" t="str">
        <f t="shared" si="2"/>
        <v/>
      </c>
      <c r="P39" s="9" t="str">
        <f t="shared" si="3"/>
        <v/>
      </c>
    </row>
    <row r="40" spans="2:16" s="10" customFormat="1" ht="20.100000000000001" customHeight="1" x14ac:dyDescent="0.15">
      <c r="B40" s="124" t="s">
        <v>50</v>
      </c>
      <c r="C40" s="125"/>
      <c r="D40" s="125"/>
      <c r="E40" s="43">
        <v>774750000</v>
      </c>
      <c r="F40" s="43">
        <v>22277040309</v>
      </c>
      <c r="G40" s="43">
        <v>13711193190</v>
      </c>
      <c r="H40" s="43">
        <v>171399</v>
      </c>
      <c r="I40" s="43">
        <v>8565675720</v>
      </c>
      <c r="J40" s="43">
        <v>8565355780</v>
      </c>
      <c r="K40" s="43">
        <v>319940</v>
      </c>
      <c r="L40" s="44">
        <v>1769.7571074540174</v>
      </c>
      <c r="M40" s="45">
        <v>72.147773509329454</v>
      </c>
      <c r="O40" s="9" t="str">
        <f t="shared" si="2"/>
        <v/>
      </c>
      <c r="P40" s="9" t="str">
        <f t="shared" si="3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v>0</v>
      </c>
      <c r="F41" s="33">
        <v>0</v>
      </c>
      <c r="G41" s="33">
        <v>0</v>
      </c>
      <c r="H41" s="33">
        <v>0</v>
      </c>
      <c r="I41" s="33">
        <v>0</v>
      </c>
      <c r="J41" s="33">
        <v>0</v>
      </c>
      <c r="K41" s="33">
        <v>0</v>
      </c>
      <c r="L41" s="39">
        <v>0</v>
      </c>
      <c r="M41" s="40">
        <v>0</v>
      </c>
      <c r="O41" s="9" t="str">
        <f t="shared" si="2"/>
        <v/>
      </c>
      <c r="P41" s="9" t="str">
        <f t="shared" si="3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>
        <v>0</v>
      </c>
      <c r="F42" s="47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v>0</v>
      </c>
      <c r="M42" s="42">
        <v>0</v>
      </c>
      <c r="O42" s="9" t="str">
        <f t="shared" si="2"/>
        <v/>
      </c>
      <c r="P42" s="9" t="str">
        <f t="shared" si="3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>
        <v>0</v>
      </c>
      <c r="F43" s="47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v>0</v>
      </c>
      <c r="M43" s="42">
        <v>0</v>
      </c>
      <c r="O43" s="9" t="str">
        <f t="shared" si="2"/>
        <v/>
      </c>
      <c r="P43" s="9" t="str">
        <f t="shared" si="3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>
        <v>0</v>
      </c>
      <c r="F44" s="47">
        <v>0</v>
      </c>
      <c r="G44" s="47">
        <v>0</v>
      </c>
      <c r="H44" s="47">
        <v>0</v>
      </c>
      <c r="I44" s="37">
        <v>0</v>
      </c>
      <c r="J44" s="37">
        <v>0</v>
      </c>
      <c r="K44" s="37">
        <v>0</v>
      </c>
      <c r="L44" s="41"/>
      <c r="M44" s="42"/>
      <c r="O44" s="9" t="str">
        <f t="shared" si="2"/>
        <v/>
      </c>
      <c r="P44" s="9" t="str">
        <f t="shared" si="3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>
        <v>0</v>
      </c>
      <c r="F45" s="47">
        <v>0</v>
      </c>
      <c r="G45" s="47">
        <v>0</v>
      </c>
      <c r="H45" s="47">
        <v>0</v>
      </c>
      <c r="I45" s="37">
        <v>0</v>
      </c>
      <c r="J45" s="37">
        <v>0</v>
      </c>
      <c r="K45" s="37">
        <v>0</v>
      </c>
      <c r="L45" s="41">
        <v>0</v>
      </c>
      <c r="M45" s="42">
        <v>0</v>
      </c>
      <c r="O45" s="9" t="str">
        <f t="shared" si="2"/>
        <v/>
      </c>
      <c r="P45" s="9" t="str">
        <f t="shared" si="3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v>0</v>
      </c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9">
        <v>0</v>
      </c>
      <c r="M46" s="40">
        <v>0</v>
      </c>
      <c r="O46" s="9" t="str">
        <f t="shared" si="2"/>
        <v/>
      </c>
      <c r="P46" s="9" t="str">
        <f t="shared" si="3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>
        <v>0</v>
      </c>
      <c r="F47" s="47">
        <v>0</v>
      </c>
      <c r="G47" s="47">
        <v>0</v>
      </c>
      <c r="H47" s="47">
        <v>0</v>
      </c>
      <c r="I47" s="37">
        <v>0</v>
      </c>
      <c r="J47" s="37">
        <v>0</v>
      </c>
      <c r="K47" s="37">
        <v>0</v>
      </c>
      <c r="L47" s="41">
        <v>0</v>
      </c>
      <c r="M47" s="42">
        <v>0</v>
      </c>
      <c r="O47" s="9" t="str">
        <f t="shared" si="2"/>
        <v/>
      </c>
      <c r="P47" s="9" t="str">
        <f t="shared" si="3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v>0</v>
      </c>
      <c r="F48" s="33">
        <v>0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9">
        <v>0</v>
      </c>
      <c r="M48" s="40">
        <v>0</v>
      </c>
      <c r="O48" s="9" t="str">
        <f t="shared" si="2"/>
        <v/>
      </c>
      <c r="P48" s="9" t="str">
        <f t="shared" si="3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>
        <v>0</v>
      </c>
      <c r="F49" s="47">
        <v>0</v>
      </c>
      <c r="G49" s="47">
        <v>0</v>
      </c>
      <c r="H49" s="47">
        <v>0</v>
      </c>
      <c r="I49" s="37">
        <v>0</v>
      </c>
      <c r="J49" s="37">
        <v>0</v>
      </c>
      <c r="K49" s="37">
        <v>0</v>
      </c>
      <c r="L49" s="41">
        <v>0</v>
      </c>
      <c r="M49" s="42">
        <v>0</v>
      </c>
      <c r="O49" s="9" t="str">
        <f t="shared" si="2"/>
        <v/>
      </c>
      <c r="P49" s="9" t="str">
        <f t="shared" si="3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>
        <v>0</v>
      </c>
      <c r="F50" s="47">
        <v>0</v>
      </c>
      <c r="G50" s="47">
        <v>0</v>
      </c>
      <c r="H50" s="47">
        <v>0</v>
      </c>
      <c r="I50" s="37">
        <v>0</v>
      </c>
      <c r="J50" s="37">
        <v>0</v>
      </c>
      <c r="K50" s="37">
        <v>0</v>
      </c>
      <c r="L50" s="41">
        <v>0</v>
      </c>
      <c r="M50" s="42">
        <v>0</v>
      </c>
      <c r="O50" s="9" t="str">
        <f t="shared" si="2"/>
        <v/>
      </c>
      <c r="P50" s="9" t="str">
        <f t="shared" si="3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>
        <v>0</v>
      </c>
      <c r="F51" s="47">
        <v>0</v>
      </c>
      <c r="G51" s="47">
        <v>0</v>
      </c>
      <c r="H51" s="47">
        <v>0</v>
      </c>
      <c r="I51" s="37">
        <v>0</v>
      </c>
      <c r="J51" s="37">
        <v>0</v>
      </c>
      <c r="K51" s="37">
        <v>0</v>
      </c>
      <c r="L51" s="41">
        <v>0</v>
      </c>
      <c r="M51" s="42">
        <v>0</v>
      </c>
      <c r="O51" s="9" t="str">
        <f t="shared" si="2"/>
        <v/>
      </c>
      <c r="P51" s="9" t="str">
        <f t="shared" si="3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v>71600000</v>
      </c>
      <c r="F52" s="33">
        <v>13211023620</v>
      </c>
      <c r="G52" s="33">
        <v>13210008910</v>
      </c>
      <c r="H52" s="33">
        <v>0</v>
      </c>
      <c r="I52" s="33">
        <v>1014710</v>
      </c>
      <c r="J52" s="33">
        <v>1014710</v>
      </c>
      <c r="K52" s="33">
        <v>0</v>
      </c>
      <c r="L52" s="39">
        <v>18449.733114525141</v>
      </c>
      <c r="M52" s="40">
        <v>99.992319217426399</v>
      </c>
      <c r="O52" s="9" t="str">
        <f t="shared" si="2"/>
        <v/>
      </c>
      <c r="P52" s="9" t="str">
        <f t="shared" si="3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>
        <v>0</v>
      </c>
      <c r="F53" s="47">
        <v>0</v>
      </c>
      <c r="G53" s="47">
        <v>0</v>
      </c>
      <c r="H53" s="47">
        <v>0</v>
      </c>
      <c r="I53" s="37">
        <v>0</v>
      </c>
      <c r="J53" s="37">
        <v>0</v>
      </c>
      <c r="K53" s="37">
        <v>0</v>
      </c>
      <c r="L53" s="41">
        <v>0</v>
      </c>
      <c r="M53" s="42">
        <v>0</v>
      </c>
      <c r="O53" s="9" t="str">
        <f t="shared" si="2"/>
        <v/>
      </c>
      <c r="P53" s="9" t="str">
        <f t="shared" si="3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>
        <v>0</v>
      </c>
      <c r="F54" s="47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v>0</v>
      </c>
      <c r="M54" s="42">
        <v>0</v>
      </c>
      <c r="O54" s="9" t="str">
        <f t="shared" si="2"/>
        <v/>
      </c>
      <c r="P54" s="9" t="str">
        <f t="shared" si="3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>
        <v>0</v>
      </c>
      <c r="F55" s="47">
        <v>0</v>
      </c>
      <c r="G55" s="47">
        <v>0</v>
      </c>
      <c r="H55" s="47">
        <v>0</v>
      </c>
      <c r="I55" s="37">
        <v>0</v>
      </c>
      <c r="J55" s="37">
        <v>0</v>
      </c>
      <c r="K55" s="37">
        <v>0</v>
      </c>
      <c r="L55" s="41">
        <v>0</v>
      </c>
      <c r="M55" s="42">
        <v>0</v>
      </c>
      <c r="O55" s="9" t="str">
        <f t="shared" si="2"/>
        <v/>
      </c>
      <c r="P55" s="9" t="str">
        <f t="shared" si="3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>
        <v>0</v>
      </c>
      <c r="F56" s="47">
        <v>0</v>
      </c>
      <c r="G56" s="47">
        <v>0</v>
      </c>
      <c r="H56" s="47">
        <v>0</v>
      </c>
      <c r="I56" s="37">
        <v>0</v>
      </c>
      <c r="J56" s="37">
        <v>0</v>
      </c>
      <c r="K56" s="37">
        <v>0</v>
      </c>
      <c r="L56" s="41">
        <v>0</v>
      </c>
      <c r="M56" s="42">
        <v>0</v>
      </c>
      <c r="O56" s="9" t="str">
        <f t="shared" si="2"/>
        <v/>
      </c>
      <c r="P56" s="9" t="str">
        <f t="shared" si="3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>
        <v>0</v>
      </c>
      <c r="F57" s="47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v>0</v>
      </c>
      <c r="M57" s="42">
        <v>0</v>
      </c>
      <c r="O57" s="9" t="str">
        <f t="shared" si="2"/>
        <v/>
      </c>
      <c r="P57" s="9" t="str">
        <f t="shared" si="3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>
        <v>0</v>
      </c>
      <c r="F58" s="47">
        <v>0</v>
      </c>
      <c r="G58" s="47">
        <v>0</v>
      </c>
      <c r="H58" s="47">
        <v>0</v>
      </c>
      <c r="I58" s="37">
        <v>0</v>
      </c>
      <c r="J58" s="37">
        <v>0</v>
      </c>
      <c r="K58" s="37">
        <v>0</v>
      </c>
      <c r="L58" s="41"/>
      <c r="M58" s="42"/>
      <c r="O58" s="9" t="str">
        <f t="shared" si="2"/>
        <v/>
      </c>
      <c r="P58" s="9" t="str">
        <f t="shared" si="3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>
        <v>71600000</v>
      </c>
      <c r="F59" s="47">
        <v>13211023620</v>
      </c>
      <c r="G59" s="47">
        <v>13210008910</v>
      </c>
      <c r="H59" s="47">
        <v>0</v>
      </c>
      <c r="I59" s="37">
        <v>1014710</v>
      </c>
      <c r="J59" s="37">
        <v>1014710</v>
      </c>
      <c r="K59" s="37">
        <v>0</v>
      </c>
      <c r="L59" s="41">
        <v>18449.733114525141</v>
      </c>
      <c r="M59" s="42">
        <v>99.992319217426399</v>
      </c>
      <c r="O59" s="9" t="str">
        <f t="shared" si="2"/>
        <v/>
      </c>
      <c r="P59" s="9" t="str">
        <f t="shared" si="3"/>
        <v/>
      </c>
    </row>
    <row r="60" spans="2:16" s="5" customFormat="1" ht="20.100000000000001" customHeight="1" x14ac:dyDescent="0.15">
      <c r="B60" s="31" t="s">
        <v>71</v>
      </c>
      <c r="C60" s="32"/>
      <c r="D60" s="32"/>
      <c r="E60" s="50">
        <v>703150000</v>
      </c>
      <c r="F60" s="50">
        <v>9066016689</v>
      </c>
      <c r="G60" s="50">
        <v>501184280</v>
      </c>
      <c r="H60" s="50">
        <v>171399</v>
      </c>
      <c r="I60" s="50">
        <v>8564661010</v>
      </c>
      <c r="J60" s="50">
        <v>8564341070</v>
      </c>
      <c r="K60" s="50">
        <v>319940</v>
      </c>
      <c r="L60" s="39">
        <v>71.277007750835537</v>
      </c>
      <c r="M60" s="40">
        <v>8.6511083560187529</v>
      </c>
      <c r="O60" s="9" t="str">
        <f t="shared" si="2"/>
        <v/>
      </c>
      <c r="P60" s="9" t="str">
        <f t="shared" si="3"/>
        <v/>
      </c>
    </row>
    <row r="61" spans="2:16" s="5" customFormat="1" ht="20.100000000000001" customHeight="1" x14ac:dyDescent="0.15">
      <c r="B61" s="46"/>
      <c r="C61" s="35" t="s">
        <v>72</v>
      </c>
      <c r="D61" s="35"/>
      <c r="E61" s="47">
        <v>703150000</v>
      </c>
      <c r="F61" s="47">
        <v>9066016689</v>
      </c>
      <c r="G61" s="47">
        <v>501184280</v>
      </c>
      <c r="H61" s="47">
        <v>171399</v>
      </c>
      <c r="I61" s="37">
        <v>8564661010</v>
      </c>
      <c r="J61" s="37">
        <v>8564341070</v>
      </c>
      <c r="K61" s="37">
        <v>319940</v>
      </c>
      <c r="L61" s="41">
        <v>71.277007750835537</v>
      </c>
      <c r="M61" s="42">
        <v>8.6511083560187529</v>
      </c>
      <c r="O61" s="9" t="str">
        <f t="shared" si="2"/>
        <v/>
      </c>
      <c r="P61" s="9" t="str">
        <f t="shared" si="3"/>
        <v/>
      </c>
    </row>
    <row r="62" spans="2:16" s="10" customFormat="1" ht="20.100000000000001" customHeight="1" x14ac:dyDescent="0.15">
      <c r="B62" s="124" t="s">
        <v>73</v>
      </c>
      <c r="C62" s="125"/>
      <c r="D62" s="125"/>
      <c r="E62" s="43">
        <v>17057073000</v>
      </c>
      <c r="F62" s="43">
        <v>10194059750</v>
      </c>
      <c r="G62" s="43">
        <v>10192072530</v>
      </c>
      <c r="H62" s="43">
        <v>0</v>
      </c>
      <c r="I62" s="43">
        <v>1987220</v>
      </c>
      <c r="J62" s="43">
        <v>1667220</v>
      </c>
      <c r="K62" s="43">
        <v>320000</v>
      </c>
      <c r="L62" s="44">
        <v>59.752763736193195</v>
      </c>
      <c r="M62" s="45">
        <v>99.980506098171546</v>
      </c>
      <c r="O62" s="9" t="str">
        <f t="shared" si="2"/>
        <v/>
      </c>
      <c r="P62" s="9" t="str">
        <f t="shared" si="3"/>
        <v/>
      </c>
    </row>
    <row r="63" spans="2:16" s="5" customFormat="1" ht="20.100000000000001" customHeight="1" x14ac:dyDescent="0.15">
      <c r="B63" s="31" t="s">
        <v>74</v>
      </c>
      <c r="C63" s="32"/>
      <c r="D63" s="32"/>
      <c r="E63" s="50">
        <v>0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39">
        <v>0</v>
      </c>
      <c r="M63" s="40">
        <v>0</v>
      </c>
      <c r="O63" s="9" t="str">
        <f t="shared" si="2"/>
        <v/>
      </c>
      <c r="P63" s="9" t="str">
        <f t="shared" si="3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47">
        <v>0</v>
      </c>
      <c r="F64" s="47">
        <v>0</v>
      </c>
      <c r="G64" s="47">
        <v>0</v>
      </c>
      <c r="H64" s="47">
        <v>0</v>
      </c>
      <c r="I64" s="37">
        <v>0</v>
      </c>
      <c r="J64" s="37">
        <v>0</v>
      </c>
      <c r="K64" s="37">
        <v>0</v>
      </c>
      <c r="L64" s="41">
        <v>0</v>
      </c>
      <c r="M64" s="42">
        <v>0</v>
      </c>
      <c r="O64" s="9" t="str">
        <f t="shared" si="2"/>
        <v/>
      </c>
      <c r="P64" s="9" t="str">
        <f t="shared" si="3"/>
        <v/>
      </c>
    </row>
    <row r="65" spans="2:16" s="5" customFormat="1" ht="20.100000000000001" customHeight="1" x14ac:dyDescent="0.15">
      <c r="B65" s="31" t="s">
        <v>76</v>
      </c>
      <c r="C65" s="32"/>
      <c r="D65" s="32"/>
      <c r="E65" s="51">
        <v>0</v>
      </c>
      <c r="F65" s="51">
        <v>0</v>
      </c>
      <c r="G65" s="51">
        <v>0</v>
      </c>
      <c r="H65" s="51">
        <v>0</v>
      </c>
      <c r="I65" s="51">
        <v>0</v>
      </c>
      <c r="J65" s="51">
        <v>0</v>
      </c>
      <c r="K65" s="51">
        <v>0</v>
      </c>
      <c r="L65" s="53">
        <v>0</v>
      </c>
      <c r="M65" s="54">
        <v>0</v>
      </c>
      <c r="O65" s="9" t="str">
        <f t="shared" si="2"/>
        <v/>
      </c>
      <c r="P65" s="9" t="str">
        <f t="shared" si="3"/>
        <v/>
      </c>
    </row>
    <row r="66" spans="2:16" s="5" customFormat="1" ht="20.100000000000001" customHeight="1" x14ac:dyDescent="0.15">
      <c r="B66" s="46"/>
      <c r="C66" s="35" t="s">
        <v>77</v>
      </c>
      <c r="D66" s="35"/>
      <c r="E66" s="47">
        <v>0</v>
      </c>
      <c r="F66" s="47">
        <v>0</v>
      </c>
      <c r="G66" s="47">
        <v>0</v>
      </c>
      <c r="H66" s="47">
        <v>0</v>
      </c>
      <c r="I66" s="37">
        <v>0</v>
      </c>
      <c r="J66" s="37">
        <v>0</v>
      </c>
      <c r="K66" s="37">
        <v>0</v>
      </c>
      <c r="L66" s="41">
        <v>0</v>
      </c>
      <c r="M66" s="42">
        <v>0</v>
      </c>
      <c r="O66" s="9" t="str">
        <f t="shared" si="2"/>
        <v/>
      </c>
      <c r="P66" s="9" t="str">
        <f t="shared" si="3"/>
        <v/>
      </c>
    </row>
    <row r="67" spans="2:16" s="5" customFormat="1" ht="20.100000000000001" customHeight="1" x14ac:dyDescent="0.15">
      <c r="B67" s="31" t="s">
        <v>78</v>
      </c>
      <c r="C67" s="32"/>
      <c r="D67" s="32"/>
      <c r="E67" s="51">
        <v>0</v>
      </c>
      <c r="F67" s="51">
        <v>0</v>
      </c>
      <c r="G67" s="51">
        <v>0</v>
      </c>
      <c r="H67" s="51">
        <v>0</v>
      </c>
      <c r="I67" s="51">
        <v>0</v>
      </c>
      <c r="J67" s="51">
        <v>0</v>
      </c>
      <c r="K67" s="51">
        <v>0</v>
      </c>
      <c r="L67" s="53">
        <v>0</v>
      </c>
      <c r="M67" s="54">
        <v>0</v>
      </c>
      <c r="O67" s="9" t="str">
        <f t="shared" si="2"/>
        <v/>
      </c>
      <c r="P67" s="9" t="str">
        <f t="shared" si="3"/>
        <v/>
      </c>
    </row>
    <row r="68" spans="2:16" s="5" customFormat="1" ht="20.100000000000001" customHeight="1" x14ac:dyDescent="0.15">
      <c r="B68" s="46"/>
      <c r="C68" s="35" t="s">
        <v>79</v>
      </c>
      <c r="D68" s="35"/>
      <c r="E68" s="47">
        <v>0</v>
      </c>
      <c r="F68" s="47">
        <v>0</v>
      </c>
      <c r="G68" s="47">
        <v>0</v>
      </c>
      <c r="H68" s="47">
        <v>0</v>
      </c>
      <c r="I68" s="37">
        <v>0</v>
      </c>
      <c r="J68" s="37">
        <v>0</v>
      </c>
      <c r="K68" s="37">
        <v>0</v>
      </c>
      <c r="L68" s="41">
        <v>0</v>
      </c>
      <c r="M68" s="42">
        <v>0</v>
      </c>
      <c r="O68" s="9" t="str">
        <f t="shared" si="2"/>
        <v/>
      </c>
      <c r="P68" s="9" t="str">
        <f t="shared" si="3"/>
        <v/>
      </c>
    </row>
    <row r="69" spans="2:16" s="5" customFormat="1" ht="20.100000000000001" customHeight="1" x14ac:dyDescent="0.15">
      <c r="B69" s="31" t="s">
        <v>80</v>
      </c>
      <c r="C69" s="32"/>
      <c r="D69" s="32"/>
      <c r="E69" s="52">
        <v>3740000000</v>
      </c>
      <c r="F69" s="52">
        <v>173277140</v>
      </c>
      <c r="G69" s="52">
        <v>171289920</v>
      </c>
      <c r="H69" s="52">
        <v>0</v>
      </c>
      <c r="I69" s="52">
        <v>1987220</v>
      </c>
      <c r="J69" s="52">
        <v>1667220</v>
      </c>
      <c r="K69" s="52">
        <v>320000</v>
      </c>
      <c r="L69" s="53">
        <v>4.5799443850267378</v>
      </c>
      <c r="M69" s="54">
        <v>98.853155124790263</v>
      </c>
      <c r="O69" s="9" t="str">
        <f t="shared" si="2"/>
        <v/>
      </c>
      <c r="P69" s="9" t="str">
        <f t="shared" si="3"/>
        <v/>
      </c>
    </row>
    <row r="70" spans="2:16" s="5" customFormat="1" ht="20.100000000000001" customHeight="1" x14ac:dyDescent="0.15">
      <c r="B70" s="60"/>
      <c r="C70" s="35" t="s">
        <v>81</v>
      </c>
      <c r="D70" s="35"/>
      <c r="E70" s="55">
        <v>3740000000</v>
      </c>
      <c r="F70" s="55">
        <v>173277140</v>
      </c>
      <c r="G70" s="55">
        <v>171289920</v>
      </c>
      <c r="H70" s="55">
        <v>0</v>
      </c>
      <c r="I70" s="37">
        <v>1987220</v>
      </c>
      <c r="J70" s="37">
        <v>1667220</v>
      </c>
      <c r="K70" s="37">
        <v>320000</v>
      </c>
      <c r="L70" s="56">
        <v>4.5799443850267378</v>
      </c>
      <c r="M70" s="57">
        <v>98.853155124790263</v>
      </c>
      <c r="O70" s="9" t="str">
        <f t="shared" si="2"/>
        <v/>
      </c>
      <c r="P70" s="9" t="str">
        <f t="shared" si="3"/>
        <v/>
      </c>
    </row>
    <row r="71" spans="2:16" s="5" customFormat="1" ht="20.100000000000001" customHeight="1" x14ac:dyDescent="0.15">
      <c r="B71" s="62"/>
      <c r="C71" s="35" t="s">
        <v>82</v>
      </c>
      <c r="D71" s="35"/>
      <c r="E71" s="55">
        <v>0</v>
      </c>
      <c r="F71" s="55">
        <v>0</v>
      </c>
      <c r="G71" s="55">
        <v>0</v>
      </c>
      <c r="H71" s="55">
        <v>0</v>
      </c>
      <c r="I71" s="37">
        <v>0</v>
      </c>
      <c r="J71" s="37">
        <v>0</v>
      </c>
      <c r="K71" s="37">
        <v>0</v>
      </c>
      <c r="L71" s="56">
        <v>0</v>
      </c>
      <c r="M71" s="57">
        <v>0</v>
      </c>
      <c r="O71" s="9" t="str">
        <f t="shared" si="2"/>
        <v/>
      </c>
      <c r="P71" s="9" t="str">
        <f t="shared" si="3"/>
        <v/>
      </c>
    </row>
    <row r="72" spans="2:16" s="5" customFormat="1" ht="20.100000000000001" customHeight="1" x14ac:dyDescent="0.15">
      <c r="B72" s="31" t="s">
        <v>83</v>
      </c>
      <c r="C72" s="32"/>
      <c r="D72" s="32"/>
      <c r="E72" s="51">
        <v>0</v>
      </c>
      <c r="F72" s="51">
        <v>0</v>
      </c>
      <c r="G72" s="51">
        <v>0</v>
      </c>
      <c r="H72" s="51">
        <v>0</v>
      </c>
      <c r="I72" s="51">
        <v>0</v>
      </c>
      <c r="J72" s="51">
        <v>0</v>
      </c>
      <c r="K72" s="51">
        <v>0</v>
      </c>
      <c r="L72" s="53">
        <v>0</v>
      </c>
      <c r="M72" s="54">
        <v>0</v>
      </c>
      <c r="O72" s="9" t="str">
        <f t="shared" ref="O72:O77" si="4">IF(F72=G72+H72+I72,"","err")</f>
        <v/>
      </c>
      <c r="P72" s="9" t="str">
        <f t="shared" ref="P72:P77" si="5">IF(I72=J72+K72,"","err")</f>
        <v/>
      </c>
    </row>
    <row r="73" spans="2:16" s="5" customFormat="1" ht="20.100000000000001" customHeight="1" x14ac:dyDescent="0.15">
      <c r="B73" s="46"/>
      <c r="C73" s="35" t="s">
        <v>84</v>
      </c>
      <c r="D73" s="35"/>
      <c r="E73" s="47">
        <v>0</v>
      </c>
      <c r="F73" s="47">
        <v>0</v>
      </c>
      <c r="G73" s="47">
        <v>0</v>
      </c>
      <c r="H73" s="47">
        <v>0</v>
      </c>
      <c r="I73" s="37">
        <v>0</v>
      </c>
      <c r="J73" s="37">
        <v>0</v>
      </c>
      <c r="K73" s="37">
        <v>0</v>
      </c>
      <c r="L73" s="41">
        <v>0</v>
      </c>
      <c r="M73" s="42">
        <v>0</v>
      </c>
      <c r="O73" s="9" t="str">
        <f t="shared" si="4"/>
        <v/>
      </c>
      <c r="P73" s="9" t="str">
        <f t="shared" si="5"/>
        <v/>
      </c>
    </row>
    <row r="74" spans="2:16" s="5" customFormat="1" ht="20.100000000000001" customHeight="1" x14ac:dyDescent="0.15">
      <c r="B74" s="58" t="s">
        <v>86</v>
      </c>
      <c r="C74" s="59"/>
      <c r="D74" s="59"/>
      <c r="E74" s="51">
        <v>13317073000</v>
      </c>
      <c r="F74" s="51">
        <v>10020782610</v>
      </c>
      <c r="G74" s="51">
        <v>10020782610</v>
      </c>
      <c r="H74" s="51">
        <v>0</v>
      </c>
      <c r="I74" s="51">
        <v>0</v>
      </c>
      <c r="J74" s="51">
        <v>0</v>
      </c>
      <c r="K74" s="51">
        <v>0</v>
      </c>
      <c r="L74" s="53">
        <v>75.247635948229757</v>
      </c>
      <c r="M74" s="54">
        <v>100</v>
      </c>
      <c r="O74" s="9" t="str">
        <f t="shared" si="4"/>
        <v/>
      </c>
      <c r="P74" s="9" t="str">
        <f t="shared" si="5"/>
        <v/>
      </c>
    </row>
    <row r="75" spans="2:16" s="5" customFormat="1" ht="20.100000000000001" customHeight="1" x14ac:dyDescent="0.15">
      <c r="B75" s="60"/>
      <c r="C75" s="63" t="s">
        <v>85</v>
      </c>
      <c r="D75" s="63"/>
      <c r="E75" s="64">
        <v>13317073000</v>
      </c>
      <c r="F75" s="64">
        <v>10020782610</v>
      </c>
      <c r="G75" s="64">
        <v>10020782610</v>
      </c>
      <c r="H75" s="64">
        <v>0</v>
      </c>
      <c r="I75" s="37">
        <v>0</v>
      </c>
      <c r="J75" s="37">
        <v>0</v>
      </c>
      <c r="K75" s="37">
        <v>0</v>
      </c>
      <c r="L75" s="65">
        <v>75.247635948229757</v>
      </c>
      <c r="M75" s="66">
        <v>100</v>
      </c>
      <c r="O75" s="9" t="str">
        <f t="shared" si="4"/>
        <v/>
      </c>
      <c r="P75" s="9" t="str">
        <f t="shared" si="5"/>
        <v/>
      </c>
    </row>
    <row r="76" spans="2:16" s="5" customFormat="1" ht="20.100000000000001" customHeight="1" x14ac:dyDescent="0.15">
      <c r="B76" s="58" t="s">
        <v>87</v>
      </c>
      <c r="C76" s="59"/>
      <c r="D76" s="59"/>
      <c r="E76" s="51">
        <v>0</v>
      </c>
      <c r="F76" s="51">
        <v>0</v>
      </c>
      <c r="G76" s="51">
        <v>0</v>
      </c>
      <c r="H76" s="51">
        <v>0</v>
      </c>
      <c r="I76" s="51">
        <v>0</v>
      </c>
      <c r="J76" s="51">
        <v>0</v>
      </c>
      <c r="K76" s="51">
        <v>0</v>
      </c>
      <c r="L76" s="53">
        <v>0</v>
      </c>
      <c r="M76" s="54">
        <v>0</v>
      </c>
      <c r="O76" s="9" t="str">
        <f t="shared" si="4"/>
        <v/>
      </c>
      <c r="P76" s="9" t="str">
        <f t="shared" si="5"/>
        <v/>
      </c>
    </row>
    <row r="77" spans="2:16" s="5" customFormat="1" ht="20.100000000000001" customHeight="1" thickBot="1" x14ac:dyDescent="0.2">
      <c r="B77" s="72"/>
      <c r="C77" s="67" t="s">
        <v>88</v>
      </c>
      <c r="D77" s="67"/>
      <c r="E77" s="68">
        <v>0</v>
      </c>
      <c r="F77" s="68">
        <v>0</v>
      </c>
      <c r="G77" s="68">
        <v>0</v>
      </c>
      <c r="H77" s="68">
        <v>0</v>
      </c>
      <c r="I77" s="69">
        <v>0</v>
      </c>
      <c r="J77" s="69">
        <v>0</v>
      </c>
      <c r="K77" s="69">
        <v>0</v>
      </c>
      <c r="L77" s="70">
        <v>0</v>
      </c>
      <c r="M77" s="71">
        <v>0</v>
      </c>
      <c r="O77" s="9" t="str">
        <f t="shared" si="4"/>
        <v/>
      </c>
      <c r="P77" s="9" t="str">
        <f t="shared" si="5"/>
        <v/>
      </c>
    </row>
  </sheetData>
  <sheetProtection selectLockedCells="1"/>
  <mergeCells count="12">
    <mergeCell ref="B2:M2"/>
    <mergeCell ref="L3:M3"/>
    <mergeCell ref="B4:D4"/>
    <mergeCell ref="L4:M4"/>
    <mergeCell ref="L5:M5"/>
    <mergeCell ref="B7:D7"/>
    <mergeCell ref="B8:D8"/>
    <mergeCell ref="B23:B27"/>
    <mergeCell ref="B29:B33"/>
    <mergeCell ref="B37:B39"/>
    <mergeCell ref="B40:D40"/>
    <mergeCell ref="B62:D62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P36"/>
  <sheetViews>
    <sheetView showGridLines="0" zoomScaleNormal="100" workbookViewId="0">
      <pane ySplit="9" topLeftCell="A10" activePane="bottomLeft" state="frozen"/>
      <selection activeCell="F15" sqref="F15"/>
      <selection pane="bottomLeft" activeCell="J14" sqref="J14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7" t="str">
        <f>B4&amp;L3&amp;"  과목별 세외수입 징수현황"</f>
        <v>2024년  2월  서구  과목별 세외수입 징수현황</v>
      </c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31" t="str">
        <f>'군구세외 일반회계'!L3:M3</f>
        <v>서구</v>
      </c>
      <c r="M3" s="131"/>
      <c r="O3" s="3">
        <f>COUNTIF(O7:P36,"err")</f>
        <v>0</v>
      </c>
    </row>
    <row r="4" spans="2:16" s="4" customFormat="1" ht="18.75" customHeight="1" thickBot="1" x14ac:dyDescent="0.2">
      <c r="B4" s="123" t="str">
        <f>'군구세외 일반회계'!B4:D4</f>
        <v xml:space="preserve">2024년  2월  </v>
      </c>
      <c r="C4" s="123"/>
      <c r="D4" s="123"/>
      <c r="E4" s="1"/>
      <c r="F4" s="1"/>
      <c r="G4" s="1"/>
      <c r="H4" s="1"/>
      <c r="I4" s="1"/>
      <c r="J4" s="1"/>
      <c r="K4" s="1"/>
      <c r="L4" s="128" t="s">
        <v>13</v>
      </c>
      <c r="M4" s="128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32" t="s">
        <v>9</v>
      </c>
      <c r="M5" s="133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ht="20.100000000000001" customHeight="1" x14ac:dyDescent="0.15">
      <c r="B7" s="145" t="s">
        <v>115</v>
      </c>
      <c r="C7" s="146"/>
      <c r="D7" s="146"/>
      <c r="E7" s="77">
        <f>SUM(E8:E9)</f>
        <v>7498000000</v>
      </c>
      <c r="F7" s="77">
        <f>SUM(F8:F9)</f>
        <v>30789506913</v>
      </c>
      <c r="G7" s="77">
        <f>SUM(G8:G9)</f>
        <v>1151420746</v>
      </c>
      <c r="H7" s="77">
        <f>SUM(H8:H9)</f>
        <v>8516709</v>
      </c>
      <c r="I7" s="77">
        <f>F7-G7-H7</f>
        <v>29629569458</v>
      </c>
      <c r="J7" s="77">
        <f>I7-K7</f>
        <v>29309269438</v>
      </c>
      <c r="K7" s="77">
        <f>SUM(K8:K9)</f>
        <v>320300020</v>
      </c>
      <c r="L7" s="78">
        <f t="shared" ref="L7:L12" si="0">IFERROR(G7/E7,0)*100</f>
        <v>15.356371645772207</v>
      </c>
      <c r="M7" s="79">
        <f t="shared" ref="M7:M12" si="1">IFERROR(G7/F7,0)*100</f>
        <v>3.7396530878311829</v>
      </c>
      <c r="O7" s="3" t="str">
        <f>IF(F7=G7+H7+I7,"","err")</f>
        <v/>
      </c>
      <c r="P7" s="3" t="str">
        <f>IF(I7=J7+K7,"","err")</f>
        <v/>
      </c>
    </row>
    <row r="8" spans="2:16" ht="20.100000000000001" customHeight="1" x14ac:dyDescent="0.15">
      <c r="B8" s="134"/>
      <c r="C8" s="80" t="s">
        <v>104</v>
      </c>
      <c r="D8" s="81"/>
      <c r="E8" s="82">
        <f t="shared" ref="E8:H9" si="2">E11+E32</f>
        <v>6798000000</v>
      </c>
      <c r="F8" s="82">
        <f t="shared" si="2"/>
        <v>670936230</v>
      </c>
      <c r="G8" s="82">
        <f t="shared" si="2"/>
        <v>283988580</v>
      </c>
      <c r="H8" s="82">
        <f t="shared" si="2"/>
        <v>0</v>
      </c>
      <c r="I8" s="82">
        <f>F8-G8-H8</f>
        <v>386947650</v>
      </c>
      <c r="J8" s="82">
        <f>I8-K8</f>
        <v>66967570</v>
      </c>
      <c r="K8" s="82">
        <f>K11+K32</f>
        <v>319980080</v>
      </c>
      <c r="L8" s="83">
        <f>IFERROR(G8/E8,0)*100</f>
        <v>4.1775313327449251</v>
      </c>
      <c r="M8" s="84">
        <f>IFERROR(G8/F8,0)*100</f>
        <v>42.327208950990766</v>
      </c>
      <c r="O8" s="3" t="str">
        <f t="shared" ref="O8:O36" si="3">IF(F8=G8+H8+I8,"","err")</f>
        <v/>
      </c>
      <c r="P8" s="3" t="str">
        <f t="shared" ref="P8:P36" si="4">IF(I8=J8+K8,"","err")</f>
        <v/>
      </c>
    </row>
    <row r="9" spans="2:16" ht="20.100000000000001" customHeight="1" thickBot="1" x14ac:dyDescent="0.2">
      <c r="B9" s="135"/>
      <c r="C9" s="85" t="s">
        <v>105</v>
      </c>
      <c r="D9" s="86"/>
      <c r="E9" s="87">
        <f t="shared" si="2"/>
        <v>700000000</v>
      </c>
      <c r="F9" s="87">
        <f t="shared" si="2"/>
        <v>30118570683</v>
      </c>
      <c r="G9" s="87">
        <f t="shared" si="2"/>
        <v>867432166</v>
      </c>
      <c r="H9" s="87">
        <f t="shared" si="2"/>
        <v>8516709</v>
      </c>
      <c r="I9" s="87">
        <f>F9-G9-H9</f>
        <v>29242621808</v>
      </c>
      <c r="J9" s="87">
        <f>I9-K9</f>
        <v>29242301868</v>
      </c>
      <c r="K9" s="87">
        <f>K12+K33</f>
        <v>319940</v>
      </c>
      <c r="L9" s="88">
        <f>IFERROR(G9/E9,0)*100</f>
        <v>123.91888085714287</v>
      </c>
      <c r="M9" s="89">
        <f>IFERROR(G9/F9,0)*100</f>
        <v>2.8800575403453981</v>
      </c>
      <c r="O9" s="3" t="str">
        <f t="shared" si="3"/>
        <v/>
      </c>
      <c r="P9" s="3" t="str">
        <f t="shared" si="4"/>
        <v/>
      </c>
    </row>
    <row r="10" spans="2:16" ht="20.100000000000001" customHeight="1" x14ac:dyDescent="0.15">
      <c r="B10" s="143" t="s">
        <v>113</v>
      </c>
      <c r="C10" s="144"/>
      <c r="D10" s="144"/>
      <c r="E10" s="90">
        <f>SUM(E11:E12)</f>
        <v>3058000000</v>
      </c>
      <c r="F10" s="90">
        <f>SUM(F11:F12)</f>
        <v>24194780094</v>
      </c>
      <c r="G10" s="90">
        <f>SUM(G11:G12)</f>
        <v>479114986</v>
      </c>
      <c r="H10" s="90">
        <f>SUM(H11:H12)</f>
        <v>8345310</v>
      </c>
      <c r="I10" s="90">
        <f>F10-G10-H10</f>
        <v>23707319798</v>
      </c>
      <c r="J10" s="90">
        <f>I10-K10</f>
        <v>23387659718</v>
      </c>
      <c r="K10" s="90">
        <f>SUM(K11:K12)</f>
        <v>319660080</v>
      </c>
      <c r="L10" s="90">
        <f t="shared" si="0"/>
        <v>15.667592740353173</v>
      </c>
      <c r="M10" s="91">
        <f t="shared" si="1"/>
        <v>1.9802411269644664</v>
      </c>
      <c r="O10" s="3" t="str">
        <f t="shared" si="3"/>
        <v/>
      </c>
      <c r="P10" s="3" t="str">
        <f t="shared" si="4"/>
        <v/>
      </c>
    </row>
    <row r="11" spans="2:16" ht="20.100000000000001" customHeight="1" x14ac:dyDescent="0.15">
      <c r="B11" s="136"/>
      <c r="C11" s="92" t="s">
        <v>104</v>
      </c>
      <c r="D11" s="92"/>
      <c r="E11" s="93">
        <f>E14+E17+E20+E23+E26+E29</f>
        <v>3058000000</v>
      </c>
      <c r="F11" s="93">
        <f t="shared" ref="F11:K11" si="5">F14+F17+F20+F23+F26+F29</f>
        <v>497659090</v>
      </c>
      <c r="G11" s="93">
        <f t="shared" si="5"/>
        <v>112698660</v>
      </c>
      <c r="H11" s="93">
        <f t="shared" si="5"/>
        <v>0</v>
      </c>
      <c r="I11" s="93">
        <f t="shared" si="5"/>
        <v>384960430</v>
      </c>
      <c r="J11" s="93">
        <f t="shared" si="5"/>
        <v>65300350</v>
      </c>
      <c r="K11" s="93">
        <f t="shared" si="5"/>
        <v>319660080</v>
      </c>
      <c r="L11" s="94">
        <f t="shared" si="0"/>
        <v>3.685371484630477</v>
      </c>
      <c r="M11" s="95">
        <f t="shared" si="1"/>
        <v>22.645755350314207</v>
      </c>
      <c r="O11" s="3" t="str">
        <f t="shared" si="3"/>
        <v/>
      </c>
      <c r="P11" s="3" t="str">
        <f t="shared" si="4"/>
        <v/>
      </c>
    </row>
    <row r="12" spans="2:16" ht="20.100000000000001" customHeight="1" x14ac:dyDescent="0.15">
      <c r="B12" s="137"/>
      <c r="C12" s="92" t="s">
        <v>105</v>
      </c>
      <c r="D12" s="92"/>
      <c r="E12" s="93">
        <f>E15+E18+E21+E24+E27+E30</f>
        <v>0</v>
      </c>
      <c r="F12" s="93">
        <f t="shared" ref="F12:K12" si="6">F15+F18+F21+F24+F27+F30</f>
        <v>23697121004</v>
      </c>
      <c r="G12" s="93">
        <f t="shared" si="6"/>
        <v>366416326</v>
      </c>
      <c r="H12" s="93">
        <f t="shared" si="6"/>
        <v>8345310</v>
      </c>
      <c r="I12" s="93">
        <f t="shared" si="6"/>
        <v>23322359368</v>
      </c>
      <c r="J12" s="93">
        <f t="shared" si="6"/>
        <v>23322359368</v>
      </c>
      <c r="K12" s="93">
        <f t="shared" si="6"/>
        <v>0</v>
      </c>
      <c r="L12" s="94">
        <f t="shared" si="0"/>
        <v>0</v>
      </c>
      <c r="M12" s="95">
        <f t="shared" si="1"/>
        <v>1.5462482802790687</v>
      </c>
      <c r="O12" s="3" t="str">
        <f t="shared" si="3"/>
        <v/>
      </c>
      <c r="P12" s="3" t="str">
        <f t="shared" si="4"/>
        <v/>
      </c>
    </row>
    <row r="13" spans="2:16" ht="20.100000000000001" customHeight="1" x14ac:dyDescent="0.15">
      <c r="B13" s="96" t="s">
        <v>106</v>
      </c>
      <c r="C13" s="97"/>
      <c r="D13" s="97"/>
      <c r="E13" s="98">
        <v>0</v>
      </c>
      <c r="F13" s="98">
        <v>205454520</v>
      </c>
      <c r="G13" s="98">
        <v>6076090</v>
      </c>
      <c r="H13" s="98">
        <v>0</v>
      </c>
      <c r="I13" s="98">
        <v>199378430</v>
      </c>
      <c r="J13" s="98">
        <v>194317150</v>
      </c>
      <c r="K13" s="98">
        <v>5061280</v>
      </c>
      <c r="L13" s="98">
        <v>0</v>
      </c>
      <c r="M13" s="99">
        <v>2.9573893044553121</v>
      </c>
      <c r="O13" s="3" t="str">
        <f t="shared" si="3"/>
        <v/>
      </c>
      <c r="P13" s="3" t="str">
        <f t="shared" si="4"/>
        <v/>
      </c>
    </row>
    <row r="14" spans="2:16" ht="20.100000000000001" customHeight="1" x14ac:dyDescent="0.15">
      <c r="B14" s="100" t="s">
        <v>0</v>
      </c>
      <c r="C14" s="101" t="s">
        <v>104</v>
      </c>
      <c r="D14" s="101"/>
      <c r="E14" s="102"/>
      <c r="F14" s="102">
        <v>9784140</v>
      </c>
      <c r="G14" s="102">
        <v>228530</v>
      </c>
      <c r="H14" s="102">
        <v>0</v>
      </c>
      <c r="I14" s="103">
        <v>9555610</v>
      </c>
      <c r="J14" s="103">
        <v>4494330</v>
      </c>
      <c r="K14" s="103">
        <v>5061280</v>
      </c>
      <c r="L14" s="103">
        <v>0</v>
      </c>
      <c r="M14" s="104">
        <v>2.3357188265907887</v>
      </c>
      <c r="O14" s="3" t="str">
        <f t="shared" si="3"/>
        <v/>
      </c>
      <c r="P14" s="3" t="str">
        <f t="shared" si="4"/>
        <v/>
      </c>
    </row>
    <row r="15" spans="2:16" ht="20.100000000000001" customHeight="1" x14ac:dyDescent="0.15">
      <c r="B15" s="105"/>
      <c r="C15" s="101" t="s">
        <v>105</v>
      </c>
      <c r="D15" s="101"/>
      <c r="E15" s="102"/>
      <c r="F15" s="102">
        <v>195670380</v>
      </c>
      <c r="G15" s="102">
        <v>5847560</v>
      </c>
      <c r="H15" s="102">
        <v>0</v>
      </c>
      <c r="I15" s="103">
        <v>189822820</v>
      </c>
      <c r="J15" s="103">
        <v>189822820</v>
      </c>
      <c r="K15" s="103"/>
      <c r="L15" s="103">
        <v>0</v>
      </c>
      <c r="M15" s="104">
        <v>2.9884748013470408</v>
      </c>
      <c r="O15" s="3" t="str">
        <f t="shared" si="3"/>
        <v/>
      </c>
      <c r="P15" s="3" t="str">
        <f t="shared" si="4"/>
        <v/>
      </c>
    </row>
    <row r="16" spans="2:16" ht="20.100000000000001" customHeight="1" x14ac:dyDescent="0.15">
      <c r="B16" s="96" t="s">
        <v>107</v>
      </c>
      <c r="C16" s="97"/>
      <c r="D16" s="97"/>
      <c r="E16" s="98">
        <v>1428000000</v>
      </c>
      <c r="F16" s="98">
        <v>12381750541</v>
      </c>
      <c r="G16" s="98">
        <v>128835807</v>
      </c>
      <c r="H16" s="98">
        <v>4689000</v>
      </c>
      <c r="I16" s="98">
        <v>12248225734</v>
      </c>
      <c r="J16" s="98">
        <v>12102194934</v>
      </c>
      <c r="K16" s="98">
        <v>146030800</v>
      </c>
      <c r="L16" s="98">
        <v>9.022115336134453</v>
      </c>
      <c r="M16" s="99">
        <v>1.0405298230923228</v>
      </c>
      <c r="O16" s="3" t="str">
        <f t="shared" si="3"/>
        <v/>
      </c>
      <c r="P16" s="3" t="str">
        <f t="shared" si="4"/>
        <v/>
      </c>
    </row>
    <row r="17" spans="2:16" ht="20.100000000000001" customHeight="1" x14ac:dyDescent="0.15">
      <c r="B17" s="100" t="s">
        <v>0</v>
      </c>
      <c r="C17" s="101" t="s">
        <v>104</v>
      </c>
      <c r="D17" s="101"/>
      <c r="E17" s="102">
        <v>1428000000</v>
      </c>
      <c r="F17" s="102">
        <v>203081950</v>
      </c>
      <c r="G17" s="102">
        <v>40314590</v>
      </c>
      <c r="H17" s="102">
        <v>0</v>
      </c>
      <c r="I17" s="103">
        <v>162767360</v>
      </c>
      <c r="J17" s="103">
        <v>16736560</v>
      </c>
      <c r="K17" s="103">
        <v>146030800</v>
      </c>
      <c r="L17" s="103">
        <v>2.8231505602240898</v>
      </c>
      <c r="M17" s="104">
        <v>19.851390042295733</v>
      </c>
      <c r="O17" s="3" t="str">
        <f t="shared" si="3"/>
        <v/>
      </c>
      <c r="P17" s="3" t="str">
        <f t="shared" si="4"/>
        <v/>
      </c>
    </row>
    <row r="18" spans="2:16" ht="20.100000000000001" customHeight="1" x14ac:dyDescent="0.15">
      <c r="B18" s="105"/>
      <c r="C18" s="101" t="s">
        <v>105</v>
      </c>
      <c r="D18" s="101"/>
      <c r="E18" s="102"/>
      <c r="F18" s="102">
        <v>12178668591</v>
      </c>
      <c r="G18" s="102">
        <v>88521217</v>
      </c>
      <c r="H18" s="102">
        <v>4689000</v>
      </c>
      <c r="I18" s="103">
        <v>12085458374</v>
      </c>
      <c r="J18" s="103">
        <v>12085458374</v>
      </c>
      <c r="K18" s="103"/>
      <c r="L18" s="103">
        <v>0</v>
      </c>
      <c r="M18" s="104">
        <v>0.72685463389172866</v>
      </c>
      <c r="O18" s="3" t="str">
        <f t="shared" si="3"/>
        <v/>
      </c>
      <c r="P18" s="3" t="str">
        <f t="shared" si="4"/>
        <v/>
      </c>
    </row>
    <row r="19" spans="2:16" ht="20.100000000000001" customHeight="1" x14ac:dyDescent="0.15">
      <c r="B19" s="96" t="s">
        <v>108</v>
      </c>
      <c r="C19" s="97"/>
      <c r="D19" s="97"/>
      <c r="E19" s="98">
        <v>1080000000</v>
      </c>
      <c r="F19" s="98">
        <v>4199821219</v>
      </c>
      <c r="G19" s="98">
        <v>114971590</v>
      </c>
      <c r="H19" s="98">
        <v>3656310</v>
      </c>
      <c r="I19" s="98">
        <v>4081193319</v>
      </c>
      <c r="J19" s="98">
        <v>3966729319</v>
      </c>
      <c r="K19" s="98">
        <v>114464000</v>
      </c>
      <c r="L19" s="98">
        <v>10.645517592592594</v>
      </c>
      <c r="M19" s="99">
        <v>2.7375353379298217</v>
      </c>
      <c r="O19" s="3" t="str">
        <f t="shared" si="3"/>
        <v/>
      </c>
      <c r="P19" s="3" t="str">
        <f t="shared" si="4"/>
        <v/>
      </c>
    </row>
    <row r="20" spans="2:16" ht="20.100000000000001" customHeight="1" x14ac:dyDescent="0.15">
      <c r="B20" s="100" t="s">
        <v>0</v>
      </c>
      <c r="C20" s="101" t="s">
        <v>104</v>
      </c>
      <c r="D20" s="101"/>
      <c r="E20" s="102">
        <v>1080000000</v>
      </c>
      <c r="F20" s="102">
        <v>182928000</v>
      </c>
      <c r="G20" s="102">
        <v>49823200</v>
      </c>
      <c r="H20" s="102">
        <v>0</v>
      </c>
      <c r="I20" s="103">
        <v>133104800</v>
      </c>
      <c r="J20" s="103">
        <v>18640800</v>
      </c>
      <c r="K20" s="103">
        <v>114464000</v>
      </c>
      <c r="L20" s="103">
        <v>4.6132592592592596</v>
      </c>
      <c r="M20" s="104">
        <v>27.236508353013207</v>
      </c>
      <c r="O20" s="3" t="str">
        <f t="shared" si="3"/>
        <v/>
      </c>
      <c r="P20" s="3" t="str">
        <f t="shared" si="4"/>
        <v/>
      </c>
    </row>
    <row r="21" spans="2:16" ht="20.100000000000001" customHeight="1" x14ac:dyDescent="0.15">
      <c r="B21" s="105"/>
      <c r="C21" s="101" t="s">
        <v>105</v>
      </c>
      <c r="D21" s="101"/>
      <c r="E21" s="102"/>
      <c r="F21" s="102">
        <v>4016893219</v>
      </c>
      <c r="G21" s="102">
        <v>65148390</v>
      </c>
      <c r="H21" s="102">
        <v>3656310</v>
      </c>
      <c r="I21" s="103">
        <v>3948088519</v>
      </c>
      <c r="J21" s="103">
        <v>3948088519</v>
      </c>
      <c r="K21" s="103"/>
      <c r="L21" s="103">
        <v>0</v>
      </c>
      <c r="M21" s="104">
        <v>1.6218601403653592</v>
      </c>
      <c r="O21" s="3" t="str">
        <f t="shared" si="3"/>
        <v/>
      </c>
      <c r="P21" s="3" t="str">
        <f t="shared" si="4"/>
        <v/>
      </c>
    </row>
    <row r="22" spans="2:16" ht="20.100000000000001" customHeight="1" x14ac:dyDescent="0.15">
      <c r="B22" s="96" t="s">
        <v>109</v>
      </c>
      <c r="C22" s="97"/>
      <c r="D22" s="97"/>
      <c r="E22" s="98">
        <v>0</v>
      </c>
      <c r="F22" s="98">
        <v>452742759</v>
      </c>
      <c r="G22" s="98">
        <v>2217234</v>
      </c>
      <c r="H22" s="98">
        <v>0</v>
      </c>
      <c r="I22" s="98">
        <v>450525525</v>
      </c>
      <c r="J22" s="98">
        <v>450525525</v>
      </c>
      <c r="K22" s="98">
        <v>0</v>
      </c>
      <c r="L22" s="98">
        <v>0</v>
      </c>
      <c r="M22" s="99">
        <v>0.48973372978892854</v>
      </c>
      <c r="O22" s="3" t="str">
        <f t="shared" si="3"/>
        <v/>
      </c>
      <c r="P22" s="3" t="str">
        <f t="shared" si="4"/>
        <v/>
      </c>
    </row>
    <row r="23" spans="2:16" ht="20.100000000000001" customHeight="1" x14ac:dyDescent="0.15">
      <c r="B23" s="100" t="s">
        <v>0</v>
      </c>
      <c r="C23" s="101" t="s">
        <v>104</v>
      </c>
      <c r="D23" s="101"/>
      <c r="E23" s="102"/>
      <c r="F23" s="102">
        <v>0</v>
      </c>
      <c r="G23" s="102">
        <v>0</v>
      </c>
      <c r="H23" s="102">
        <v>0</v>
      </c>
      <c r="I23" s="103">
        <v>0</v>
      </c>
      <c r="J23" s="103">
        <v>0</v>
      </c>
      <c r="K23" s="103">
        <v>0</v>
      </c>
      <c r="L23" s="103">
        <v>0</v>
      </c>
      <c r="M23" s="104">
        <v>0</v>
      </c>
      <c r="O23" s="3" t="str">
        <f t="shared" si="3"/>
        <v/>
      </c>
      <c r="P23" s="3" t="str">
        <f t="shared" si="4"/>
        <v/>
      </c>
    </row>
    <row r="24" spans="2:16" ht="20.100000000000001" customHeight="1" x14ac:dyDescent="0.15">
      <c r="B24" s="105"/>
      <c r="C24" s="101" t="s">
        <v>105</v>
      </c>
      <c r="D24" s="101"/>
      <c r="E24" s="102"/>
      <c r="F24" s="102">
        <v>452742759</v>
      </c>
      <c r="G24" s="102">
        <v>2217234</v>
      </c>
      <c r="H24" s="102">
        <v>0</v>
      </c>
      <c r="I24" s="103">
        <v>450525525</v>
      </c>
      <c r="J24" s="103">
        <v>450525525</v>
      </c>
      <c r="K24" s="103"/>
      <c r="L24" s="103">
        <v>0</v>
      </c>
      <c r="M24" s="104">
        <v>0.48973372978892854</v>
      </c>
      <c r="O24" s="3" t="str">
        <f t="shared" si="3"/>
        <v/>
      </c>
      <c r="P24" s="3" t="str">
        <f t="shared" si="4"/>
        <v/>
      </c>
    </row>
    <row r="25" spans="2:16" ht="20.100000000000001" customHeight="1" x14ac:dyDescent="0.15">
      <c r="B25" s="96" t="s">
        <v>110</v>
      </c>
      <c r="C25" s="97"/>
      <c r="D25" s="97"/>
      <c r="E25" s="98">
        <v>0</v>
      </c>
      <c r="F25" s="98">
        <v>4500805333</v>
      </c>
      <c r="G25" s="98">
        <v>100601000</v>
      </c>
      <c r="H25" s="98">
        <v>0</v>
      </c>
      <c r="I25" s="98">
        <v>4400204333</v>
      </c>
      <c r="J25" s="98">
        <v>4400204333</v>
      </c>
      <c r="K25" s="98">
        <v>0</v>
      </c>
      <c r="L25" s="98">
        <v>0</v>
      </c>
      <c r="M25" s="99">
        <v>2.2351777639079686</v>
      </c>
      <c r="O25" s="3" t="str">
        <f t="shared" si="3"/>
        <v/>
      </c>
      <c r="P25" s="3" t="str">
        <f t="shared" si="4"/>
        <v/>
      </c>
    </row>
    <row r="26" spans="2:16" ht="20.100000000000001" customHeight="1" x14ac:dyDescent="0.15">
      <c r="B26" s="100" t="s">
        <v>0</v>
      </c>
      <c r="C26" s="101" t="s">
        <v>104</v>
      </c>
      <c r="D26" s="101"/>
      <c r="E26" s="102"/>
      <c r="F26" s="102">
        <v>0</v>
      </c>
      <c r="G26" s="102">
        <v>0</v>
      </c>
      <c r="H26" s="102">
        <v>0</v>
      </c>
      <c r="I26" s="103">
        <v>0</v>
      </c>
      <c r="J26" s="103">
        <v>0</v>
      </c>
      <c r="K26" s="103">
        <v>0</v>
      </c>
      <c r="L26" s="103">
        <v>0</v>
      </c>
      <c r="M26" s="104">
        <v>0</v>
      </c>
      <c r="O26" s="3" t="str">
        <f t="shared" si="3"/>
        <v/>
      </c>
      <c r="P26" s="3" t="str">
        <f t="shared" si="4"/>
        <v/>
      </c>
    </row>
    <row r="27" spans="2:16" ht="20.100000000000001" customHeight="1" x14ac:dyDescent="0.15">
      <c r="B27" s="105"/>
      <c r="C27" s="101" t="s">
        <v>105</v>
      </c>
      <c r="D27" s="101"/>
      <c r="E27" s="102"/>
      <c r="F27" s="102">
        <v>4500805333</v>
      </c>
      <c r="G27" s="102">
        <v>100601000</v>
      </c>
      <c r="H27" s="102">
        <v>0</v>
      </c>
      <c r="I27" s="103">
        <v>4400204333</v>
      </c>
      <c r="J27" s="103">
        <v>4400204333</v>
      </c>
      <c r="K27" s="103"/>
      <c r="L27" s="103">
        <v>0</v>
      </c>
      <c r="M27" s="104">
        <v>2.2351777639079686</v>
      </c>
      <c r="O27" s="3" t="str">
        <f t="shared" si="3"/>
        <v/>
      </c>
      <c r="P27" s="3" t="str">
        <f t="shared" si="4"/>
        <v/>
      </c>
    </row>
    <row r="28" spans="2:16" ht="20.100000000000001" customHeight="1" x14ac:dyDescent="0.15">
      <c r="B28" s="96" t="s">
        <v>111</v>
      </c>
      <c r="C28" s="97"/>
      <c r="D28" s="97"/>
      <c r="E28" s="98">
        <v>550000000</v>
      </c>
      <c r="F28" s="98">
        <v>2454205722</v>
      </c>
      <c r="G28" s="98">
        <v>126413265</v>
      </c>
      <c r="H28" s="98">
        <v>0</v>
      </c>
      <c r="I28" s="98">
        <v>2327792457</v>
      </c>
      <c r="J28" s="98">
        <v>2273688457</v>
      </c>
      <c r="K28" s="98">
        <v>54104000</v>
      </c>
      <c r="L28" s="98">
        <v>22.98423</v>
      </c>
      <c r="M28" s="99">
        <v>5.150882986980502</v>
      </c>
      <c r="O28" s="3" t="str">
        <f t="shared" si="3"/>
        <v/>
      </c>
      <c r="P28" s="3" t="str">
        <f t="shared" si="4"/>
        <v/>
      </c>
    </row>
    <row r="29" spans="2:16" ht="20.100000000000001" customHeight="1" x14ac:dyDescent="0.15">
      <c r="B29" s="100" t="s">
        <v>0</v>
      </c>
      <c r="C29" s="101" t="s">
        <v>104</v>
      </c>
      <c r="D29" s="101"/>
      <c r="E29" s="102">
        <v>550000000</v>
      </c>
      <c r="F29" s="102">
        <v>101865000</v>
      </c>
      <c r="G29" s="102">
        <v>22332340</v>
      </c>
      <c r="H29" s="102">
        <v>0</v>
      </c>
      <c r="I29" s="103">
        <v>79532660</v>
      </c>
      <c r="J29" s="103">
        <v>25428660</v>
      </c>
      <c r="K29" s="103">
        <v>54104000</v>
      </c>
      <c r="L29" s="103">
        <v>4.0604254545454541</v>
      </c>
      <c r="M29" s="104">
        <v>21.923467334216856</v>
      </c>
      <c r="O29" s="3" t="str">
        <f t="shared" si="3"/>
        <v/>
      </c>
      <c r="P29" s="3" t="str">
        <f t="shared" si="4"/>
        <v/>
      </c>
    </row>
    <row r="30" spans="2:16" ht="20.100000000000001" customHeight="1" thickBot="1" x14ac:dyDescent="0.2">
      <c r="B30" s="105"/>
      <c r="C30" s="101" t="s">
        <v>105</v>
      </c>
      <c r="D30" s="101"/>
      <c r="E30" s="102"/>
      <c r="F30" s="102">
        <v>2352340722</v>
      </c>
      <c r="G30" s="102">
        <v>104080925</v>
      </c>
      <c r="H30" s="102">
        <v>0</v>
      </c>
      <c r="I30" s="103">
        <v>2248259797</v>
      </c>
      <c r="J30" s="103">
        <v>2248259797</v>
      </c>
      <c r="K30" s="103"/>
      <c r="L30" s="103">
        <v>0</v>
      </c>
      <c r="M30" s="104">
        <v>4.4245684320555663</v>
      </c>
      <c r="O30" s="3" t="str">
        <f t="shared" si="3"/>
        <v/>
      </c>
      <c r="P30" s="3" t="str">
        <f t="shared" si="4"/>
        <v/>
      </c>
    </row>
    <row r="31" spans="2:16" ht="20.100000000000001" customHeight="1" x14ac:dyDescent="0.15">
      <c r="B31" s="138" t="s">
        <v>114</v>
      </c>
      <c r="C31" s="139"/>
      <c r="D31" s="139"/>
      <c r="E31" s="106">
        <v>4440000000</v>
      </c>
      <c r="F31" s="106">
        <v>6594726819</v>
      </c>
      <c r="G31" s="106">
        <v>672305760</v>
      </c>
      <c r="H31" s="106">
        <v>171399</v>
      </c>
      <c r="I31" s="106">
        <v>5922249660</v>
      </c>
      <c r="J31" s="106">
        <v>5921609720</v>
      </c>
      <c r="K31" s="106">
        <v>639940</v>
      </c>
      <c r="L31" s="106">
        <v>15.142021621621621</v>
      </c>
      <c r="M31" s="107">
        <v>20.237947012597765</v>
      </c>
      <c r="O31" s="3" t="str">
        <f t="shared" si="3"/>
        <v/>
      </c>
      <c r="P31" s="3" t="str">
        <f t="shared" si="4"/>
        <v/>
      </c>
    </row>
    <row r="32" spans="2:16" ht="20.100000000000001" customHeight="1" x14ac:dyDescent="0.15">
      <c r="B32" s="136"/>
      <c r="C32" s="92" t="s">
        <v>104</v>
      </c>
      <c r="D32" s="92"/>
      <c r="E32" s="93">
        <v>3740000000</v>
      </c>
      <c r="F32" s="93">
        <v>173277140</v>
      </c>
      <c r="G32" s="93">
        <v>171289920</v>
      </c>
      <c r="H32" s="93">
        <v>0</v>
      </c>
      <c r="I32" s="93">
        <v>1987220</v>
      </c>
      <c r="J32" s="93">
        <v>1667220</v>
      </c>
      <c r="K32" s="93">
        <v>320000</v>
      </c>
      <c r="L32" s="94">
        <v>4.5799443850267378</v>
      </c>
      <c r="M32" s="95">
        <v>98.853155124790263</v>
      </c>
      <c r="O32" s="3" t="str">
        <f t="shared" si="3"/>
        <v/>
      </c>
      <c r="P32" s="3" t="str">
        <f t="shared" si="4"/>
        <v/>
      </c>
    </row>
    <row r="33" spans="2:16" ht="20.100000000000001" customHeight="1" thickBot="1" x14ac:dyDescent="0.2">
      <c r="B33" s="140"/>
      <c r="C33" s="108" t="s">
        <v>105</v>
      </c>
      <c r="D33" s="108"/>
      <c r="E33" s="109">
        <v>700000000</v>
      </c>
      <c r="F33" s="109">
        <v>6421449679</v>
      </c>
      <c r="G33" s="109">
        <v>501015840</v>
      </c>
      <c r="H33" s="109">
        <v>171399</v>
      </c>
      <c r="I33" s="109">
        <v>5920262440</v>
      </c>
      <c r="J33" s="109">
        <v>5919942500</v>
      </c>
      <c r="K33" s="109">
        <v>319940</v>
      </c>
      <c r="L33" s="110">
        <v>71.573691428571422</v>
      </c>
      <c r="M33" s="111">
        <v>15.911687057240123</v>
      </c>
      <c r="O33" s="3" t="str">
        <f t="shared" si="3"/>
        <v/>
      </c>
      <c r="P33" s="3" t="str">
        <f t="shared" si="4"/>
        <v/>
      </c>
    </row>
    <row r="34" spans="2:16" ht="20.100000000000001" customHeight="1" x14ac:dyDescent="0.15">
      <c r="B34" s="96" t="s">
        <v>112</v>
      </c>
      <c r="C34" s="97"/>
      <c r="D34" s="97"/>
      <c r="E34" s="98">
        <v>4440000000</v>
      </c>
      <c r="F34" s="98">
        <v>6594726819</v>
      </c>
      <c r="G34" s="98">
        <v>672305760</v>
      </c>
      <c r="H34" s="98">
        <v>171399</v>
      </c>
      <c r="I34" s="98">
        <v>5922249660</v>
      </c>
      <c r="J34" s="98">
        <v>5921609720</v>
      </c>
      <c r="K34" s="98">
        <v>639940</v>
      </c>
      <c r="L34" s="98">
        <v>15.142021621621621</v>
      </c>
      <c r="M34" s="99">
        <v>20.237947012597765</v>
      </c>
      <c r="O34" s="3" t="str">
        <f t="shared" si="3"/>
        <v/>
      </c>
      <c r="P34" s="3" t="str">
        <f t="shared" si="4"/>
        <v/>
      </c>
    </row>
    <row r="35" spans="2:16" ht="20.100000000000001" customHeight="1" x14ac:dyDescent="0.15">
      <c r="B35" s="141" t="s">
        <v>0</v>
      </c>
      <c r="C35" s="112" t="s">
        <v>104</v>
      </c>
      <c r="D35" s="112"/>
      <c r="E35" s="113">
        <v>3740000000</v>
      </c>
      <c r="F35" s="113">
        <v>173277140</v>
      </c>
      <c r="G35" s="113">
        <v>171289920</v>
      </c>
      <c r="H35" s="113">
        <v>0</v>
      </c>
      <c r="I35" s="114">
        <v>1987220</v>
      </c>
      <c r="J35" s="114">
        <v>1667220</v>
      </c>
      <c r="K35" s="114">
        <v>320000</v>
      </c>
      <c r="L35" s="114">
        <v>4.5799443850267378</v>
      </c>
      <c r="M35" s="115">
        <v>98.853155124790263</v>
      </c>
      <c r="O35" s="3" t="str">
        <f t="shared" si="3"/>
        <v/>
      </c>
      <c r="P35" s="3" t="str">
        <f t="shared" si="4"/>
        <v/>
      </c>
    </row>
    <row r="36" spans="2:16" ht="20.100000000000001" customHeight="1" thickBot="1" x14ac:dyDescent="0.2">
      <c r="B36" s="142"/>
      <c r="C36" s="116" t="s">
        <v>105</v>
      </c>
      <c r="D36" s="116"/>
      <c r="E36" s="117">
        <v>700000000</v>
      </c>
      <c r="F36" s="117">
        <v>6421449679</v>
      </c>
      <c r="G36" s="117">
        <v>501015840</v>
      </c>
      <c r="H36" s="117">
        <v>171399</v>
      </c>
      <c r="I36" s="118">
        <v>5920262440</v>
      </c>
      <c r="J36" s="118">
        <v>5919942500</v>
      </c>
      <c r="K36" s="118">
        <v>319940</v>
      </c>
      <c r="L36" s="118">
        <v>71.573691428571422</v>
      </c>
      <c r="M36" s="119">
        <v>15.911687057240123</v>
      </c>
      <c r="O36" s="3" t="str">
        <f t="shared" si="3"/>
        <v/>
      </c>
      <c r="P36" s="3" t="str">
        <f t="shared" si="4"/>
        <v/>
      </c>
    </row>
  </sheetData>
  <sheetProtection selectLockedCells="1"/>
  <mergeCells count="12">
    <mergeCell ref="B2:M2"/>
    <mergeCell ref="L3:M3"/>
    <mergeCell ref="B4:D4"/>
    <mergeCell ref="L4:M4"/>
    <mergeCell ref="L5:M5"/>
    <mergeCell ref="B7:D7"/>
    <mergeCell ref="B8:B9"/>
    <mergeCell ref="B11:B12"/>
    <mergeCell ref="B31:D31"/>
    <mergeCell ref="B32:B33"/>
    <mergeCell ref="B35:B36"/>
    <mergeCell ref="B10:D10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ignoredErrors>
    <ignoredError sqref="E11:K12" unlocked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P92"/>
  <sheetViews>
    <sheetView showGridLines="0" zoomScaleNormal="100" workbookViewId="0">
      <pane ySplit="7" topLeftCell="A8" activePane="bottomLeft" state="frozen"/>
      <selection pane="bottomLeft" activeCell="G16" sqref="G16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7" t="str">
        <f>B4&amp;L3&amp;"  일반회계 세외수입 징수현황"</f>
        <v>2024년  2월  서구  일반회계 세외수입 징수현황</v>
      </c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31" t="str">
        <f>'군구세외 일반회계'!L3:M3</f>
        <v>서구</v>
      </c>
      <c r="M3" s="131"/>
      <c r="O3" s="3">
        <f>COUNTIF(O7:P92,"err")</f>
        <v>0</v>
      </c>
    </row>
    <row r="4" spans="2:16" s="4" customFormat="1" ht="18.75" customHeight="1" thickBot="1" x14ac:dyDescent="0.2">
      <c r="B4" s="123" t="str">
        <f>'군구세외 일반회계'!B4:D4</f>
        <v xml:space="preserve">2024년  2월  </v>
      </c>
      <c r="C4" s="123"/>
      <c r="D4" s="123"/>
      <c r="E4" s="1"/>
      <c r="F4" s="1"/>
      <c r="G4" s="1"/>
      <c r="H4" s="1"/>
      <c r="I4" s="1"/>
      <c r="J4" s="1"/>
      <c r="K4" s="1"/>
      <c r="L4" s="128" t="s">
        <v>13</v>
      </c>
      <c r="M4" s="128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32" t="s">
        <v>9</v>
      </c>
      <c r="M5" s="133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29" t="s">
        <v>18</v>
      </c>
      <c r="C7" s="130"/>
      <c r="D7" s="130"/>
      <c r="E7" s="26">
        <f t="shared" ref="E7:K7" si="0">E8+E40+E73</f>
        <v>0</v>
      </c>
      <c r="F7" s="26">
        <f t="shared" si="0"/>
        <v>2008100034</v>
      </c>
      <c r="G7" s="26">
        <f t="shared" si="0"/>
        <v>291679450</v>
      </c>
      <c r="H7" s="26">
        <f t="shared" si="0"/>
        <v>0</v>
      </c>
      <c r="I7" s="26">
        <f t="shared" si="0"/>
        <v>1716420584</v>
      </c>
      <c r="J7" s="26">
        <f t="shared" si="0"/>
        <v>1716420584</v>
      </c>
      <c r="K7" s="26">
        <f t="shared" si="0"/>
        <v>0</v>
      </c>
      <c r="L7" s="27">
        <f>IFERROR(G7/E7,0)*100</f>
        <v>0</v>
      </c>
      <c r="M7" s="28">
        <f>IFERROR(G7/F7,0)*100</f>
        <v>14.525145414145241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21" t="s">
        <v>19</v>
      </c>
      <c r="C8" s="122"/>
      <c r="D8" s="122"/>
      <c r="E8" s="29">
        <f t="shared" ref="E8:K8" si="1">E9+E12+E22+E28+E34+E36</f>
        <v>0</v>
      </c>
      <c r="F8" s="29">
        <f t="shared" si="1"/>
        <v>13179090</v>
      </c>
      <c r="G8" s="29">
        <f t="shared" si="1"/>
        <v>13179090</v>
      </c>
      <c r="H8" s="29">
        <f t="shared" si="1"/>
        <v>0</v>
      </c>
      <c r="I8" s="29">
        <f t="shared" si="1"/>
        <v>0</v>
      </c>
      <c r="J8" s="29">
        <f t="shared" si="1"/>
        <v>0</v>
      </c>
      <c r="K8" s="29">
        <f t="shared" si="1"/>
        <v>0</v>
      </c>
      <c r="L8" s="29">
        <f>IFERROR(G8/E8,0)*100</f>
        <v>0</v>
      </c>
      <c r="M8" s="30">
        <f>IFERROR(G8/F8,0)*100</f>
        <v>100</v>
      </c>
      <c r="O8" s="9" t="str">
        <f t="shared" ref="O8:O83" si="2">IF(F8=G8+H8+I8,"","err")</f>
        <v/>
      </c>
      <c r="P8" s="9" t="str">
        <f t="shared" ref="P8:P83" si="3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v>0</v>
      </c>
      <c r="F9" s="33">
        <v>13179090</v>
      </c>
      <c r="G9" s="33">
        <v>13179090</v>
      </c>
      <c r="H9" s="33">
        <v>0</v>
      </c>
      <c r="I9" s="33">
        <v>0</v>
      </c>
      <c r="J9" s="33">
        <v>0</v>
      </c>
      <c r="K9" s="33">
        <v>0</v>
      </c>
      <c r="L9" s="33">
        <v>100</v>
      </c>
      <c r="M9" s="34">
        <v>100</v>
      </c>
      <c r="O9" s="9" t="str">
        <f t="shared" si="2"/>
        <v/>
      </c>
      <c r="P9" s="9" t="str">
        <f t="shared" si="3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>
        <v>0</v>
      </c>
      <c r="F10" s="36">
        <v>0</v>
      </c>
      <c r="G10" s="36">
        <v>0</v>
      </c>
      <c r="H10" s="36">
        <v>0</v>
      </c>
      <c r="I10" s="37">
        <v>0</v>
      </c>
      <c r="J10" s="37">
        <v>0</v>
      </c>
      <c r="K10" s="37">
        <v>0</v>
      </c>
      <c r="L10" s="37">
        <v>0</v>
      </c>
      <c r="M10" s="38">
        <v>0</v>
      </c>
      <c r="O10" s="9" t="str">
        <f t="shared" si="2"/>
        <v/>
      </c>
      <c r="P10" s="9" t="str">
        <f t="shared" si="3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>
        <v>0</v>
      </c>
      <c r="F11" s="36">
        <v>13179090</v>
      </c>
      <c r="G11" s="36">
        <v>13179090</v>
      </c>
      <c r="H11" s="36">
        <v>0</v>
      </c>
      <c r="I11" s="37">
        <v>0</v>
      </c>
      <c r="J11" s="37">
        <v>0</v>
      </c>
      <c r="K11" s="37">
        <v>0</v>
      </c>
      <c r="L11" s="37">
        <v>100</v>
      </c>
      <c r="M11" s="38">
        <v>100</v>
      </c>
      <c r="O11" s="9" t="str">
        <f t="shared" si="2"/>
        <v/>
      </c>
      <c r="P11" s="9" t="str">
        <f t="shared" si="3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v>0</v>
      </c>
      <c r="F12" s="33">
        <v>0</v>
      </c>
      <c r="G12" s="33">
        <v>0</v>
      </c>
      <c r="H12" s="33">
        <v>0</v>
      </c>
      <c r="I12" s="33">
        <v>0</v>
      </c>
      <c r="J12" s="33">
        <v>0</v>
      </c>
      <c r="K12" s="33">
        <v>0</v>
      </c>
      <c r="L12" s="33">
        <v>0</v>
      </c>
      <c r="M12" s="34">
        <v>0</v>
      </c>
      <c r="O12" s="9" t="str">
        <f t="shared" si="2"/>
        <v/>
      </c>
      <c r="P12" s="9" t="str">
        <f t="shared" si="3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>
        <v>0</v>
      </c>
      <c r="F13" s="36">
        <v>0</v>
      </c>
      <c r="G13" s="36">
        <v>0</v>
      </c>
      <c r="H13" s="36">
        <v>0</v>
      </c>
      <c r="I13" s="37">
        <v>0</v>
      </c>
      <c r="J13" s="37">
        <v>0</v>
      </c>
      <c r="K13" s="37">
        <v>0</v>
      </c>
      <c r="L13" s="37">
        <v>0</v>
      </c>
      <c r="M13" s="38">
        <v>0</v>
      </c>
      <c r="O13" s="9" t="str">
        <f t="shared" si="2"/>
        <v/>
      </c>
      <c r="P13" s="9" t="str">
        <f t="shared" si="3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>
        <v>0</v>
      </c>
      <c r="F14" s="36">
        <v>0</v>
      </c>
      <c r="G14" s="36">
        <v>0</v>
      </c>
      <c r="H14" s="36">
        <v>0</v>
      </c>
      <c r="I14" s="37">
        <v>0</v>
      </c>
      <c r="J14" s="37">
        <v>0</v>
      </c>
      <c r="K14" s="37">
        <v>0</v>
      </c>
      <c r="L14" s="37">
        <v>0</v>
      </c>
      <c r="M14" s="38">
        <v>0</v>
      </c>
      <c r="O14" s="9" t="str">
        <f t="shared" si="2"/>
        <v/>
      </c>
      <c r="P14" s="9" t="str">
        <f t="shared" si="3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>
        <v>0</v>
      </c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v>0</v>
      </c>
      <c r="M15" s="38">
        <v>0</v>
      </c>
      <c r="O15" s="9" t="str">
        <f t="shared" si="2"/>
        <v/>
      </c>
      <c r="P15" s="9" t="str">
        <f t="shared" si="3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>
        <v>0</v>
      </c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v>0</v>
      </c>
      <c r="M16" s="38">
        <v>0</v>
      </c>
      <c r="O16" s="9" t="str">
        <f t="shared" si="2"/>
        <v/>
      </c>
      <c r="P16" s="9" t="str">
        <f t="shared" si="3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>
        <v>0</v>
      </c>
      <c r="F17" s="36">
        <v>0</v>
      </c>
      <c r="G17" s="36">
        <v>0</v>
      </c>
      <c r="H17" s="36">
        <v>0</v>
      </c>
      <c r="I17" s="37">
        <v>0</v>
      </c>
      <c r="J17" s="37">
        <v>0</v>
      </c>
      <c r="K17" s="37">
        <v>0</v>
      </c>
      <c r="L17" s="37">
        <v>0</v>
      </c>
      <c r="M17" s="38">
        <v>0</v>
      </c>
      <c r="O17" s="9" t="str">
        <f t="shared" si="2"/>
        <v/>
      </c>
      <c r="P17" s="9" t="str">
        <f t="shared" si="3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>
        <v>0</v>
      </c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v>0</v>
      </c>
      <c r="M18" s="38">
        <v>0</v>
      </c>
      <c r="O18" s="9" t="str">
        <f t="shared" si="2"/>
        <v/>
      </c>
      <c r="P18" s="9" t="str">
        <f t="shared" si="3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>
        <v>0</v>
      </c>
      <c r="F19" s="36">
        <v>0</v>
      </c>
      <c r="G19" s="36">
        <v>0</v>
      </c>
      <c r="H19" s="36">
        <v>0</v>
      </c>
      <c r="I19" s="37">
        <v>0</v>
      </c>
      <c r="J19" s="37">
        <v>0</v>
      </c>
      <c r="K19" s="37">
        <v>0</v>
      </c>
      <c r="L19" s="37">
        <v>0</v>
      </c>
      <c r="M19" s="38">
        <v>0</v>
      </c>
      <c r="O19" s="9" t="str">
        <f t="shared" si="2"/>
        <v/>
      </c>
      <c r="P19" s="9" t="str">
        <f t="shared" si="3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>
        <v>0</v>
      </c>
      <c r="F20" s="36">
        <v>0</v>
      </c>
      <c r="G20" s="36">
        <v>0</v>
      </c>
      <c r="H20" s="36">
        <v>0</v>
      </c>
      <c r="I20" s="37">
        <v>0</v>
      </c>
      <c r="J20" s="37">
        <v>0</v>
      </c>
      <c r="K20" s="37">
        <v>0</v>
      </c>
      <c r="L20" s="37"/>
      <c r="M20" s="38"/>
      <c r="O20" s="9" t="str">
        <f t="shared" si="2"/>
        <v/>
      </c>
      <c r="P20" s="9" t="str">
        <f t="shared" si="3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>
        <v>0</v>
      </c>
      <c r="F21" s="36">
        <v>0</v>
      </c>
      <c r="G21" s="36">
        <v>0</v>
      </c>
      <c r="H21" s="36">
        <v>0</v>
      </c>
      <c r="I21" s="37">
        <v>0</v>
      </c>
      <c r="J21" s="37">
        <v>0</v>
      </c>
      <c r="K21" s="37">
        <v>0</v>
      </c>
      <c r="L21" s="37">
        <v>0</v>
      </c>
      <c r="M21" s="38">
        <v>0</v>
      </c>
      <c r="O21" s="9" t="str">
        <f t="shared" si="2"/>
        <v/>
      </c>
      <c r="P21" s="9" t="str">
        <f t="shared" si="3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v>0</v>
      </c>
      <c r="F22" s="33">
        <v>0</v>
      </c>
      <c r="G22" s="33">
        <v>0</v>
      </c>
      <c r="H22" s="33">
        <v>0</v>
      </c>
      <c r="I22" s="33">
        <v>0</v>
      </c>
      <c r="J22" s="33">
        <v>0</v>
      </c>
      <c r="K22" s="33">
        <v>0</v>
      </c>
      <c r="L22" s="33">
        <v>0</v>
      </c>
      <c r="M22" s="34">
        <v>0</v>
      </c>
      <c r="O22" s="9" t="str">
        <f t="shared" si="2"/>
        <v/>
      </c>
      <c r="P22" s="9" t="str">
        <f t="shared" si="3"/>
        <v/>
      </c>
    </row>
    <row r="23" spans="2:16" s="9" customFormat="1" ht="20.100000000000001" customHeight="1" x14ac:dyDescent="0.15">
      <c r="B23" s="126"/>
      <c r="C23" s="35" t="s">
        <v>34</v>
      </c>
      <c r="D23" s="35"/>
      <c r="E23" s="36">
        <v>0</v>
      </c>
      <c r="F23" s="36">
        <v>0</v>
      </c>
      <c r="G23" s="36">
        <v>0</v>
      </c>
      <c r="H23" s="36">
        <v>0</v>
      </c>
      <c r="I23" s="37">
        <v>0</v>
      </c>
      <c r="J23" s="37">
        <v>0</v>
      </c>
      <c r="K23" s="37">
        <v>0</v>
      </c>
      <c r="L23" s="37">
        <v>0</v>
      </c>
      <c r="M23" s="38">
        <v>0</v>
      </c>
      <c r="O23" s="9" t="str">
        <f t="shared" si="2"/>
        <v/>
      </c>
      <c r="P23" s="9" t="str">
        <f t="shared" si="3"/>
        <v/>
      </c>
    </row>
    <row r="24" spans="2:16" s="9" customFormat="1" ht="20.100000000000001" customHeight="1" x14ac:dyDescent="0.15">
      <c r="B24" s="126"/>
      <c r="C24" s="35" t="s">
        <v>35</v>
      </c>
      <c r="D24" s="35"/>
      <c r="E24" s="36">
        <v>0</v>
      </c>
      <c r="F24" s="36">
        <v>0</v>
      </c>
      <c r="G24" s="36">
        <v>0</v>
      </c>
      <c r="H24" s="36">
        <v>0</v>
      </c>
      <c r="I24" s="37">
        <v>0</v>
      </c>
      <c r="J24" s="37">
        <v>0</v>
      </c>
      <c r="K24" s="37">
        <v>0</v>
      </c>
      <c r="L24" s="37">
        <v>0</v>
      </c>
      <c r="M24" s="38">
        <v>0</v>
      </c>
      <c r="O24" s="9" t="str">
        <f t="shared" si="2"/>
        <v/>
      </c>
      <c r="P24" s="9" t="str">
        <f t="shared" si="3"/>
        <v/>
      </c>
    </row>
    <row r="25" spans="2:16" s="9" customFormat="1" ht="20.100000000000001" customHeight="1" x14ac:dyDescent="0.15">
      <c r="B25" s="126"/>
      <c r="C25" s="35" t="s">
        <v>36</v>
      </c>
      <c r="D25" s="35"/>
      <c r="E25" s="36">
        <v>0</v>
      </c>
      <c r="F25" s="36">
        <v>0</v>
      </c>
      <c r="G25" s="36">
        <v>0</v>
      </c>
      <c r="H25" s="36">
        <v>0</v>
      </c>
      <c r="I25" s="37">
        <v>0</v>
      </c>
      <c r="J25" s="37">
        <v>0</v>
      </c>
      <c r="K25" s="37">
        <v>0</v>
      </c>
      <c r="L25" s="37">
        <v>0</v>
      </c>
      <c r="M25" s="38">
        <v>0</v>
      </c>
      <c r="O25" s="9" t="str">
        <f t="shared" si="2"/>
        <v/>
      </c>
      <c r="P25" s="9" t="str">
        <f t="shared" si="3"/>
        <v/>
      </c>
    </row>
    <row r="26" spans="2:16" s="9" customFormat="1" ht="20.100000000000001" customHeight="1" x14ac:dyDescent="0.15">
      <c r="B26" s="126"/>
      <c r="C26" s="35" t="s">
        <v>37</v>
      </c>
      <c r="D26" s="35"/>
      <c r="E26" s="36">
        <v>0</v>
      </c>
      <c r="F26" s="36">
        <v>0</v>
      </c>
      <c r="G26" s="36">
        <v>0</v>
      </c>
      <c r="H26" s="36">
        <v>0</v>
      </c>
      <c r="I26" s="37">
        <v>0</v>
      </c>
      <c r="J26" s="37">
        <v>0</v>
      </c>
      <c r="K26" s="37">
        <v>0</v>
      </c>
      <c r="L26" s="37"/>
      <c r="M26" s="38"/>
      <c r="O26" s="9" t="str">
        <f t="shared" si="2"/>
        <v/>
      </c>
      <c r="P26" s="9" t="str">
        <f t="shared" si="3"/>
        <v/>
      </c>
    </row>
    <row r="27" spans="2:16" s="9" customFormat="1" ht="20.100000000000001" customHeight="1" x14ac:dyDescent="0.15">
      <c r="B27" s="126"/>
      <c r="C27" s="35" t="s">
        <v>38</v>
      </c>
      <c r="D27" s="35"/>
      <c r="E27" s="36">
        <v>0</v>
      </c>
      <c r="F27" s="36">
        <v>0</v>
      </c>
      <c r="G27" s="36">
        <v>0</v>
      </c>
      <c r="H27" s="36">
        <v>0</v>
      </c>
      <c r="I27" s="37">
        <v>0</v>
      </c>
      <c r="J27" s="37">
        <v>0</v>
      </c>
      <c r="K27" s="37">
        <v>0</v>
      </c>
      <c r="L27" s="37">
        <v>0</v>
      </c>
      <c r="M27" s="38">
        <v>0</v>
      </c>
      <c r="O27" s="9" t="str">
        <f t="shared" si="2"/>
        <v/>
      </c>
      <c r="P27" s="9" t="str">
        <f t="shared" si="3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3">
        <v>0</v>
      </c>
      <c r="M28" s="34">
        <v>0</v>
      </c>
      <c r="O28" s="9" t="str">
        <f t="shared" si="2"/>
        <v/>
      </c>
      <c r="P28" s="9" t="str">
        <f t="shared" si="3"/>
        <v/>
      </c>
    </row>
    <row r="29" spans="2:16" s="9" customFormat="1" ht="20.100000000000001" customHeight="1" x14ac:dyDescent="0.15">
      <c r="B29" s="126"/>
      <c r="C29" s="35" t="s">
        <v>40</v>
      </c>
      <c r="D29" s="35"/>
      <c r="E29" s="36">
        <v>0</v>
      </c>
      <c r="F29" s="36">
        <v>0</v>
      </c>
      <c r="G29" s="36">
        <v>0</v>
      </c>
      <c r="H29" s="36">
        <v>0</v>
      </c>
      <c r="I29" s="37">
        <v>0</v>
      </c>
      <c r="J29" s="37">
        <v>0</v>
      </c>
      <c r="K29" s="37">
        <v>0</v>
      </c>
      <c r="L29" s="37">
        <v>0</v>
      </c>
      <c r="M29" s="38">
        <v>0</v>
      </c>
      <c r="O29" s="9" t="str">
        <f t="shared" si="2"/>
        <v/>
      </c>
      <c r="P29" s="9" t="str">
        <f t="shared" si="3"/>
        <v/>
      </c>
    </row>
    <row r="30" spans="2:16" s="9" customFormat="1" ht="20.100000000000001" customHeight="1" x14ac:dyDescent="0.15">
      <c r="B30" s="126"/>
      <c r="C30" s="35" t="s">
        <v>41</v>
      </c>
      <c r="D30" s="35"/>
      <c r="E30" s="36">
        <v>0</v>
      </c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>
        <v>0</v>
      </c>
      <c r="L30" s="37">
        <v>0</v>
      </c>
      <c r="M30" s="38">
        <v>0</v>
      </c>
      <c r="O30" s="9" t="str">
        <f t="shared" si="2"/>
        <v/>
      </c>
      <c r="P30" s="9" t="str">
        <f t="shared" si="3"/>
        <v/>
      </c>
    </row>
    <row r="31" spans="2:16" s="9" customFormat="1" ht="20.100000000000001" customHeight="1" x14ac:dyDescent="0.15">
      <c r="B31" s="126"/>
      <c r="C31" s="35" t="s">
        <v>42</v>
      </c>
      <c r="D31" s="35"/>
      <c r="E31" s="36">
        <v>0</v>
      </c>
      <c r="F31" s="36">
        <v>0</v>
      </c>
      <c r="G31" s="36">
        <v>0</v>
      </c>
      <c r="H31" s="36">
        <v>0</v>
      </c>
      <c r="I31" s="37">
        <v>0</v>
      </c>
      <c r="J31" s="37">
        <v>0</v>
      </c>
      <c r="K31" s="37">
        <v>0</v>
      </c>
      <c r="L31" s="37">
        <v>0</v>
      </c>
      <c r="M31" s="38">
        <v>0</v>
      </c>
      <c r="O31" s="9" t="str">
        <f t="shared" si="2"/>
        <v/>
      </c>
      <c r="P31" s="9" t="str">
        <f t="shared" si="3"/>
        <v/>
      </c>
    </row>
    <row r="32" spans="2:16" s="9" customFormat="1" ht="20.100000000000001" customHeight="1" x14ac:dyDescent="0.15">
      <c r="B32" s="126"/>
      <c r="C32" s="35" t="s">
        <v>43</v>
      </c>
      <c r="D32" s="35"/>
      <c r="E32" s="36">
        <v>0</v>
      </c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>
        <v>0</v>
      </c>
      <c r="L32" s="37">
        <v>0</v>
      </c>
      <c r="M32" s="38">
        <v>0</v>
      </c>
      <c r="O32" s="9" t="str">
        <f t="shared" si="2"/>
        <v/>
      </c>
      <c r="P32" s="9" t="str">
        <f t="shared" si="3"/>
        <v/>
      </c>
    </row>
    <row r="33" spans="2:16" s="9" customFormat="1" ht="20.100000000000001" customHeight="1" x14ac:dyDescent="0.15">
      <c r="B33" s="126"/>
      <c r="C33" s="35" t="s">
        <v>44</v>
      </c>
      <c r="D33" s="35"/>
      <c r="E33" s="36">
        <v>0</v>
      </c>
      <c r="F33" s="36">
        <v>0</v>
      </c>
      <c r="G33" s="36">
        <v>0</v>
      </c>
      <c r="H33" s="36">
        <v>0</v>
      </c>
      <c r="I33" s="37">
        <v>0</v>
      </c>
      <c r="J33" s="37">
        <v>0</v>
      </c>
      <c r="K33" s="37">
        <v>0</v>
      </c>
      <c r="L33" s="37">
        <v>0</v>
      </c>
      <c r="M33" s="38">
        <v>0</v>
      </c>
      <c r="O33" s="9" t="str">
        <f t="shared" si="2"/>
        <v/>
      </c>
      <c r="P33" s="9" t="str">
        <f t="shared" si="3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v>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3">
        <v>0</v>
      </c>
      <c r="M34" s="34">
        <v>0</v>
      </c>
      <c r="O34" s="9" t="str">
        <f t="shared" si="2"/>
        <v/>
      </c>
      <c r="P34" s="9" t="str">
        <f t="shared" si="3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>
        <v>0</v>
      </c>
      <c r="F35" s="36">
        <v>0</v>
      </c>
      <c r="G35" s="36">
        <v>0</v>
      </c>
      <c r="H35" s="36">
        <v>0</v>
      </c>
      <c r="I35" s="37">
        <v>0</v>
      </c>
      <c r="J35" s="37">
        <v>0</v>
      </c>
      <c r="K35" s="37">
        <v>0</v>
      </c>
      <c r="L35" s="37">
        <v>0</v>
      </c>
      <c r="M35" s="38">
        <v>0</v>
      </c>
      <c r="O35" s="9" t="str">
        <f t="shared" si="2"/>
        <v/>
      </c>
      <c r="P35" s="9" t="str">
        <f t="shared" si="3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9">
        <v>0</v>
      </c>
      <c r="M36" s="40">
        <v>0</v>
      </c>
      <c r="O36" s="9" t="str">
        <f t="shared" si="2"/>
        <v/>
      </c>
      <c r="P36" s="9" t="str">
        <f t="shared" si="3"/>
        <v/>
      </c>
    </row>
    <row r="37" spans="2:16" s="9" customFormat="1" ht="20.100000000000001" customHeight="1" x14ac:dyDescent="0.15">
      <c r="B37" s="126"/>
      <c r="C37" s="35" t="s">
        <v>47</v>
      </c>
      <c r="D37" s="35"/>
      <c r="E37" s="36">
        <v>0</v>
      </c>
      <c r="F37" s="36">
        <v>0</v>
      </c>
      <c r="G37" s="36">
        <v>0</v>
      </c>
      <c r="H37" s="36">
        <v>0</v>
      </c>
      <c r="I37" s="37">
        <v>0</v>
      </c>
      <c r="J37" s="37">
        <v>0</v>
      </c>
      <c r="K37" s="37">
        <v>0</v>
      </c>
      <c r="L37" s="41">
        <v>0</v>
      </c>
      <c r="M37" s="42">
        <v>0</v>
      </c>
      <c r="O37" s="9" t="str">
        <f t="shared" si="2"/>
        <v/>
      </c>
      <c r="P37" s="9" t="str">
        <f t="shared" si="3"/>
        <v/>
      </c>
    </row>
    <row r="38" spans="2:16" s="9" customFormat="1" ht="20.100000000000001" customHeight="1" x14ac:dyDescent="0.15">
      <c r="B38" s="126"/>
      <c r="C38" s="35" t="s">
        <v>48</v>
      </c>
      <c r="D38" s="35"/>
      <c r="E38" s="36">
        <v>0</v>
      </c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v>0</v>
      </c>
      <c r="M38" s="42">
        <v>0</v>
      </c>
      <c r="O38" s="9" t="str">
        <f t="shared" si="2"/>
        <v/>
      </c>
      <c r="P38" s="9" t="str">
        <f t="shared" si="3"/>
        <v/>
      </c>
    </row>
    <row r="39" spans="2:16" s="10" customFormat="1" ht="20.100000000000001" customHeight="1" x14ac:dyDescent="0.15">
      <c r="B39" s="126"/>
      <c r="C39" s="35" t="s">
        <v>49</v>
      </c>
      <c r="D39" s="35"/>
      <c r="E39" s="36">
        <v>0</v>
      </c>
      <c r="F39" s="36">
        <v>0</v>
      </c>
      <c r="G39" s="36">
        <v>0</v>
      </c>
      <c r="H39" s="36">
        <v>0</v>
      </c>
      <c r="I39" s="37">
        <v>0</v>
      </c>
      <c r="J39" s="37">
        <v>0</v>
      </c>
      <c r="K39" s="37">
        <v>0</v>
      </c>
      <c r="L39" s="41">
        <v>0</v>
      </c>
      <c r="M39" s="42">
        <v>0</v>
      </c>
      <c r="O39" s="9" t="str">
        <f t="shared" si="2"/>
        <v/>
      </c>
      <c r="P39" s="9" t="str">
        <f t="shared" si="3"/>
        <v/>
      </c>
    </row>
    <row r="40" spans="2:16" s="10" customFormat="1" ht="20.100000000000001" customHeight="1" x14ac:dyDescent="0.15">
      <c r="B40" s="124" t="s">
        <v>50</v>
      </c>
      <c r="C40" s="125"/>
      <c r="D40" s="125"/>
      <c r="E40" s="43">
        <v>0</v>
      </c>
      <c r="F40" s="43">
        <v>1970628634</v>
      </c>
      <c r="G40" s="43">
        <v>275550360</v>
      </c>
      <c r="H40" s="43">
        <v>0</v>
      </c>
      <c r="I40" s="43">
        <v>1695078274</v>
      </c>
      <c r="J40" s="43">
        <v>1695078274</v>
      </c>
      <c r="K40" s="43">
        <v>0</v>
      </c>
      <c r="L40" s="44">
        <v>0</v>
      </c>
      <c r="M40" s="45">
        <v>13.982865936576053</v>
      </c>
      <c r="O40" s="9" t="str">
        <f t="shared" si="2"/>
        <v/>
      </c>
      <c r="P40" s="9" t="str">
        <f t="shared" si="3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v>0</v>
      </c>
      <c r="F41" s="33">
        <v>0</v>
      </c>
      <c r="G41" s="33">
        <v>0</v>
      </c>
      <c r="H41" s="33">
        <v>0</v>
      </c>
      <c r="I41" s="33">
        <v>0</v>
      </c>
      <c r="J41" s="33">
        <v>0</v>
      </c>
      <c r="K41" s="33">
        <v>0</v>
      </c>
      <c r="L41" s="39">
        <v>0</v>
      </c>
      <c r="M41" s="40">
        <v>0</v>
      </c>
      <c r="O41" s="9" t="str">
        <f t="shared" si="2"/>
        <v/>
      </c>
      <c r="P41" s="9" t="str">
        <f t="shared" si="3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>
        <v>0</v>
      </c>
      <c r="F42" s="47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v>0</v>
      </c>
      <c r="M42" s="42">
        <v>0</v>
      </c>
      <c r="O42" s="9" t="str">
        <f t="shared" si="2"/>
        <v/>
      </c>
      <c r="P42" s="9" t="str">
        <f t="shared" si="3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>
        <v>0</v>
      </c>
      <c r="F43" s="47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v>0</v>
      </c>
      <c r="M43" s="42">
        <v>0</v>
      </c>
      <c r="O43" s="9" t="str">
        <f t="shared" si="2"/>
        <v/>
      </c>
      <c r="P43" s="9" t="str">
        <f t="shared" si="3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>
        <v>0</v>
      </c>
      <c r="F44" s="47">
        <v>0</v>
      </c>
      <c r="G44" s="47">
        <v>0</v>
      </c>
      <c r="H44" s="47">
        <v>0</v>
      </c>
      <c r="I44" s="37">
        <v>0</v>
      </c>
      <c r="J44" s="37">
        <v>0</v>
      </c>
      <c r="K44" s="37">
        <v>0</v>
      </c>
      <c r="L44" s="41"/>
      <c r="M44" s="42"/>
      <c r="O44" s="9" t="str">
        <f t="shared" si="2"/>
        <v/>
      </c>
      <c r="P44" s="9" t="str">
        <f t="shared" si="3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>
        <v>0</v>
      </c>
      <c r="F45" s="47">
        <v>0</v>
      </c>
      <c r="G45" s="47">
        <v>0</v>
      </c>
      <c r="H45" s="47">
        <v>0</v>
      </c>
      <c r="I45" s="37">
        <v>0</v>
      </c>
      <c r="J45" s="37">
        <v>0</v>
      </c>
      <c r="K45" s="37">
        <v>0</v>
      </c>
      <c r="L45" s="41">
        <v>0</v>
      </c>
      <c r="M45" s="42">
        <v>0</v>
      </c>
      <c r="O45" s="9" t="str">
        <f t="shared" si="2"/>
        <v/>
      </c>
      <c r="P45" s="9" t="str">
        <f t="shared" si="3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v>0</v>
      </c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9">
        <v>0</v>
      </c>
      <c r="M46" s="40">
        <v>0</v>
      </c>
      <c r="O46" s="9" t="str">
        <f t="shared" si="2"/>
        <v/>
      </c>
      <c r="P46" s="9" t="str">
        <f t="shared" si="3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>
        <v>0</v>
      </c>
      <c r="F47" s="47">
        <v>0</v>
      </c>
      <c r="G47" s="47">
        <v>0</v>
      </c>
      <c r="H47" s="47">
        <v>0</v>
      </c>
      <c r="I47" s="37">
        <v>0</v>
      </c>
      <c r="J47" s="37">
        <v>0</v>
      </c>
      <c r="K47" s="37">
        <v>0</v>
      </c>
      <c r="L47" s="41">
        <v>0</v>
      </c>
      <c r="M47" s="42">
        <v>0</v>
      </c>
      <c r="O47" s="9" t="str">
        <f t="shared" si="2"/>
        <v/>
      </c>
      <c r="P47" s="9" t="str">
        <f t="shared" si="3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v>0</v>
      </c>
      <c r="F48" s="33">
        <v>0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9">
        <v>0</v>
      </c>
      <c r="M48" s="40">
        <v>0</v>
      </c>
      <c r="O48" s="9" t="str">
        <f t="shared" si="2"/>
        <v/>
      </c>
      <c r="P48" s="9" t="str">
        <f t="shared" si="3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>
        <v>0</v>
      </c>
      <c r="F49" s="47">
        <v>0</v>
      </c>
      <c r="G49" s="47">
        <v>0</v>
      </c>
      <c r="H49" s="47">
        <v>0</v>
      </c>
      <c r="I49" s="37">
        <v>0</v>
      </c>
      <c r="J49" s="37">
        <v>0</v>
      </c>
      <c r="K49" s="37">
        <v>0</v>
      </c>
      <c r="L49" s="41">
        <v>0</v>
      </c>
      <c r="M49" s="42">
        <v>0</v>
      </c>
      <c r="O49" s="9" t="str">
        <f t="shared" si="2"/>
        <v/>
      </c>
      <c r="P49" s="9" t="str">
        <f t="shared" si="3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>
        <v>0</v>
      </c>
      <c r="F50" s="47">
        <v>0</v>
      </c>
      <c r="G50" s="47">
        <v>0</v>
      </c>
      <c r="H50" s="47">
        <v>0</v>
      </c>
      <c r="I50" s="37">
        <v>0</v>
      </c>
      <c r="J50" s="37">
        <v>0</v>
      </c>
      <c r="K50" s="37">
        <v>0</v>
      </c>
      <c r="L50" s="41">
        <v>0</v>
      </c>
      <c r="M50" s="42">
        <v>0</v>
      </c>
      <c r="O50" s="9" t="str">
        <f t="shared" si="2"/>
        <v/>
      </c>
      <c r="P50" s="9" t="str">
        <f t="shared" si="3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>
        <v>0</v>
      </c>
      <c r="F51" s="47">
        <v>0</v>
      </c>
      <c r="G51" s="47">
        <v>0</v>
      </c>
      <c r="H51" s="47">
        <v>0</v>
      </c>
      <c r="I51" s="37">
        <v>0</v>
      </c>
      <c r="J51" s="37">
        <v>0</v>
      </c>
      <c r="K51" s="37">
        <v>0</v>
      </c>
      <c r="L51" s="41">
        <v>0</v>
      </c>
      <c r="M51" s="42">
        <v>0</v>
      </c>
      <c r="O51" s="9" t="str">
        <f t="shared" si="2"/>
        <v/>
      </c>
      <c r="P51" s="9" t="str">
        <f t="shared" si="3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v>0</v>
      </c>
      <c r="F52" s="33">
        <v>0</v>
      </c>
      <c r="G52" s="33">
        <v>0</v>
      </c>
      <c r="H52" s="33">
        <v>0</v>
      </c>
      <c r="I52" s="33">
        <v>0</v>
      </c>
      <c r="J52" s="33">
        <v>0</v>
      </c>
      <c r="K52" s="33">
        <v>0</v>
      </c>
      <c r="L52" s="39">
        <v>0</v>
      </c>
      <c r="M52" s="40">
        <v>0</v>
      </c>
      <c r="O52" s="9" t="str">
        <f t="shared" si="2"/>
        <v/>
      </c>
      <c r="P52" s="9" t="str">
        <f t="shared" si="3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>
        <v>0</v>
      </c>
      <c r="F53" s="47">
        <v>0</v>
      </c>
      <c r="G53" s="47">
        <v>0</v>
      </c>
      <c r="H53" s="47">
        <v>0</v>
      </c>
      <c r="I53" s="37">
        <v>0</v>
      </c>
      <c r="J53" s="37">
        <v>0</v>
      </c>
      <c r="K53" s="37">
        <v>0</v>
      </c>
      <c r="L53" s="41">
        <v>0</v>
      </c>
      <c r="M53" s="42">
        <v>0</v>
      </c>
      <c r="O53" s="9" t="str">
        <f t="shared" si="2"/>
        <v/>
      </c>
      <c r="P53" s="9" t="str">
        <f t="shared" si="3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>
        <v>0</v>
      </c>
      <c r="F54" s="47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v>0</v>
      </c>
      <c r="M54" s="42">
        <v>0</v>
      </c>
      <c r="O54" s="9" t="str">
        <f t="shared" si="2"/>
        <v/>
      </c>
      <c r="P54" s="9" t="str">
        <f t="shared" si="3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>
        <v>0</v>
      </c>
      <c r="F55" s="47">
        <v>0</v>
      </c>
      <c r="G55" s="47">
        <v>0</v>
      </c>
      <c r="H55" s="47">
        <v>0</v>
      </c>
      <c r="I55" s="37">
        <v>0</v>
      </c>
      <c r="J55" s="37">
        <v>0</v>
      </c>
      <c r="K55" s="37">
        <v>0</v>
      </c>
      <c r="L55" s="41">
        <v>0</v>
      </c>
      <c r="M55" s="42">
        <v>0</v>
      </c>
      <c r="O55" s="9" t="str">
        <f t="shared" si="2"/>
        <v/>
      </c>
      <c r="P55" s="9" t="str">
        <f t="shared" si="3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>
        <v>0</v>
      </c>
      <c r="F56" s="47">
        <v>0</v>
      </c>
      <c r="G56" s="47">
        <v>0</v>
      </c>
      <c r="H56" s="47">
        <v>0</v>
      </c>
      <c r="I56" s="37">
        <v>0</v>
      </c>
      <c r="J56" s="37">
        <v>0</v>
      </c>
      <c r="K56" s="37">
        <v>0</v>
      </c>
      <c r="L56" s="41">
        <v>0</v>
      </c>
      <c r="M56" s="42">
        <v>0</v>
      </c>
      <c r="O56" s="9" t="str">
        <f t="shared" si="2"/>
        <v/>
      </c>
      <c r="P56" s="9" t="str">
        <f t="shared" si="3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>
        <v>0</v>
      </c>
      <c r="F57" s="47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v>0</v>
      </c>
      <c r="M57" s="42">
        <v>0</v>
      </c>
      <c r="O57" s="9" t="str">
        <f t="shared" si="2"/>
        <v/>
      </c>
      <c r="P57" s="9" t="str">
        <f t="shared" si="3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>
        <v>0</v>
      </c>
      <c r="F58" s="47">
        <v>0</v>
      </c>
      <c r="G58" s="47">
        <v>0</v>
      </c>
      <c r="H58" s="47">
        <v>0</v>
      </c>
      <c r="I58" s="37">
        <v>0</v>
      </c>
      <c r="J58" s="37">
        <v>0</v>
      </c>
      <c r="K58" s="37">
        <v>0</v>
      </c>
      <c r="L58" s="41"/>
      <c r="M58" s="42"/>
      <c r="O58" s="9" t="str">
        <f t="shared" si="2"/>
        <v/>
      </c>
      <c r="P58" s="9" t="str">
        <f t="shared" si="3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>
        <v>0</v>
      </c>
      <c r="F59" s="47">
        <v>0</v>
      </c>
      <c r="G59" s="47">
        <v>0</v>
      </c>
      <c r="H59" s="47">
        <v>0</v>
      </c>
      <c r="I59" s="37">
        <v>0</v>
      </c>
      <c r="J59" s="37">
        <v>0</v>
      </c>
      <c r="K59" s="37">
        <v>0</v>
      </c>
      <c r="L59" s="41">
        <v>0</v>
      </c>
      <c r="M59" s="42">
        <v>0</v>
      </c>
      <c r="O59" s="9" t="str">
        <f t="shared" si="2"/>
        <v/>
      </c>
      <c r="P59" s="9" t="str">
        <f t="shared" si="3"/>
        <v/>
      </c>
    </row>
    <row r="60" spans="2:16" s="5" customFormat="1" ht="20.100000000000001" customHeight="1" x14ac:dyDescent="0.15">
      <c r="B60" s="31" t="s">
        <v>71</v>
      </c>
      <c r="C60" s="32"/>
      <c r="D60" s="32"/>
      <c r="E60" s="50">
        <v>0</v>
      </c>
      <c r="F60" s="50">
        <v>1970628634</v>
      </c>
      <c r="G60" s="50">
        <v>275550360</v>
      </c>
      <c r="H60" s="50">
        <v>0</v>
      </c>
      <c r="I60" s="50">
        <v>1695078274</v>
      </c>
      <c r="J60" s="50">
        <v>1695078274</v>
      </c>
      <c r="K60" s="50">
        <v>0</v>
      </c>
      <c r="L60" s="39">
        <v>0</v>
      </c>
      <c r="M60" s="40">
        <v>13.982865936576053</v>
      </c>
      <c r="O60" s="9" t="str">
        <f t="shared" si="2"/>
        <v/>
      </c>
      <c r="P60" s="9" t="str">
        <f t="shared" si="3"/>
        <v/>
      </c>
    </row>
    <row r="61" spans="2:16" s="5" customFormat="1" ht="20.100000000000001" customHeight="1" x14ac:dyDescent="0.15">
      <c r="B61" s="60"/>
      <c r="C61" s="73" t="s">
        <v>90</v>
      </c>
      <c r="D61" s="35"/>
      <c r="E61" s="47">
        <v>0</v>
      </c>
      <c r="F61" s="47">
        <v>0</v>
      </c>
      <c r="G61" s="47">
        <v>0</v>
      </c>
      <c r="H61" s="47">
        <v>0</v>
      </c>
      <c r="I61" s="37">
        <v>0</v>
      </c>
      <c r="J61" s="37">
        <v>0</v>
      </c>
      <c r="K61" s="37">
        <v>0</v>
      </c>
      <c r="L61" s="41">
        <v>0</v>
      </c>
      <c r="M61" s="42">
        <v>0</v>
      </c>
      <c r="O61" s="9" t="str">
        <f t="shared" si="2"/>
        <v/>
      </c>
      <c r="P61" s="9" t="str">
        <f t="shared" si="3"/>
        <v/>
      </c>
    </row>
    <row r="62" spans="2:16" s="5" customFormat="1" ht="20.100000000000001" customHeight="1" x14ac:dyDescent="0.15">
      <c r="B62" s="61"/>
      <c r="C62" s="74" t="s">
        <v>91</v>
      </c>
      <c r="D62" s="35"/>
      <c r="E62" s="47">
        <v>0</v>
      </c>
      <c r="F62" s="47">
        <v>0</v>
      </c>
      <c r="G62" s="47">
        <v>0</v>
      </c>
      <c r="H62" s="47">
        <v>0</v>
      </c>
      <c r="I62" s="37">
        <v>0</v>
      </c>
      <c r="J62" s="37">
        <v>0</v>
      </c>
      <c r="K62" s="37">
        <v>0</v>
      </c>
      <c r="L62" s="41"/>
      <c r="M62" s="42"/>
      <c r="O62" s="9"/>
      <c r="P62" s="9"/>
    </row>
    <row r="63" spans="2:16" s="5" customFormat="1" ht="20.100000000000001" customHeight="1" x14ac:dyDescent="0.15">
      <c r="B63" s="61"/>
      <c r="C63" s="74" t="s">
        <v>92</v>
      </c>
      <c r="D63" s="35"/>
      <c r="E63" s="47">
        <v>0</v>
      </c>
      <c r="F63" s="47">
        <v>0</v>
      </c>
      <c r="G63" s="47">
        <v>0</v>
      </c>
      <c r="H63" s="47">
        <v>0</v>
      </c>
      <c r="I63" s="37">
        <v>0</v>
      </c>
      <c r="J63" s="37">
        <v>0</v>
      </c>
      <c r="K63" s="37">
        <v>0</v>
      </c>
      <c r="L63" s="41"/>
      <c r="M63" s="42"/>
      <c r="O63" s="9"/>
      <c r="P63" s="9"/>
    </row>
    <row r="64" spans="2:16" s="5" customFormat="1" ht="20.100000000000001" customHeight="1" x14ac:dyDescent="0.15">
      <c r="B64" s="61"/>
      <c r="C64" s="74" t="s">
        <v>93</v>
      </c>
      <c r="D64" s="35"/>
      <c r="E64" s="47">
        <v>0</v>
      </c>
      <c r="F64" s="47">
        <v>0</v>
      </c>
      <c r="G64" s="47">
        <v>0</v>
      </c>
      <c r="H64" s="47">
        <v>0</v>
      </c>
      <c r="I64" s="37">
        <v>0</v>
      </c>
      <c r="J64" s="37">
        <v>0</v>
      </c>
      <c r="K64" s="37">
        <v>0</v>
      </c>
      <c r="L64" s="41"/>
      <c r="M64" s="42"/>
      <c r="O64" s="9"/>
      <c r="P64" s="9"/>
    </row>
    <row r="65" spans="2:16" s="5" customFormat="1" ht="20.100000000000001" customHeight="1" x14ac:dyDescent="0.15">
      <c r="B65" s="61"/>
      <c r="C65" s="74" t="s">
        <v>94</v>
      </c>
      <c r="D65" s="35"/>
      <c r="E65" s="47">
        <v>0</v>
      </c>
      <c r="F65" s="47">
        <v>0</v>
      </c>
      <c r="G65" s="47">
        <v>0</v>
      </c>
      <c r="H65" s="47">
        <v>0</v>
      </c>
      <c r="I65" s="37">
        <v>0</v>
      </c>
      <c r="J65" s="37">
        <v>0</v>
      </c>
      <c r="K65" s="37">
        <v>0</v>
      </c>
      <c r="L65" s="41"/>
      <c r="M65" s="42"/>
      <c r="O65" s="9"/>
      <c r="P65" s="9"/>
    </row>
    <row r="66" spans="2:16" s="5" customFormat="1" ht="20.100000000000001" customHeight="1" x14ac:dyDescent="0.15">
      <c r="B66" s="61"/>
      <c r="C66" s="74" t="s">
        <v>95</v>
      </c>
      <c r="D66" s="35"/>
      <c r="E66" s="47">
        <v>0</v>
      </c>
      <c r="F66" s="47">
        <v>11327500</v>
      </c>
      <c r="G66" s="47">
        <v>700000</v>
      </c>
      <c r="H66" s="47">
        <v>0</v>
      </c>
      <c r="I66" s="37">
        <v>10627500</v>
      </c>
      <c r="J66" s="37">
        <v>10627500</v>
      </c>
      <c r="K66" s="37">
        <v>0</v>
      </c>
      <c r="L66" s="41"/>
      <c r="M66" s="42"/>
      <c r="O66" s="9"/>
      <c r="P66" s="9"/>
    </row>
    <row r="67" spans="2:16" s="5" customFormat="1" ht="20.100000000000001" customHeight="1" x14ac:dyDescent="0.15">
      <c r="B67" s="61"/>
      <c r="C67" s="74" t="s">
        <v>101</v>
      </c>
      <c r="D67" s="35"/>
      <c r="E67" s="47">
        <v>0</v>
      </c>
      <c r="F67" s="47">
        <v>0</v>
      </c>
      <c r="G67" s="47">
        <v>0</v>
      </c>
      <c r="H67" s="47">
        <v>0</v>
      </c>
      <c r="I67" s="37">
        <v>0</v>
      </c>
      <c r="J67" s="37">
        <v>0</v>
      </c>
      <c r="K67" s="37">
        <v>0</v>
      </c>
      <c r="L67" s="41"/>
      <c r="M67" s="42"/>
      <c r="O67" s="9"/>
      <c r="P67" s="9"/>
    </row>
    <row r="68" spans="2:16" s="5" customFormat="1" ht="20.100000000000001" customHeight="1" x14ac:dyDescent="0.15">
      <c r="B68" s="61"/>
      <c r="C68" s="74" t="s">
        <v>97</v>
      </c>
      <c r="D68" s="35"/>
      <c r="E68" s="47">
        <v>0</v>
      </c>
      <c r="F68" s="47">
        <v>0</v>
      </c>
      <c r="G68" s="47">
        <v>0</v>
      </c>
      <c r="H68" s="47">
        <v>0</v>
      </c>
      <c r="I68" s="37">
        <v>0</v>
      </c>
      <c r="J68" s="37">
        <v>0</v>
      </c>
      <c r="K68" s="37">
        <v>0</v>
      </c>
      <c r="L68" s="41"/>
      <c r="M68" s="42"/>
      <c r="O68" s="9"/>
      <c r="P68" s="9"/>
    </row>
    <row r="69" spans="2:16" s="5" customFormat="1" ht="20.100000000000001" customHeight="1" x14ac:dyDescent="0.15">
      <c r="B69" s="61"/>
      <c r="C69" s="74" t="s">
        <v>99</v>
      </c>
      <c r="D69" s="35"/>
      <c r="E69" s="47">
        <v>0</v>
      </c>
      <c r="F69" s="47">
        <v>1701000</v>
      </c>
      <c r="G69" s="47">
        <v>0</v>
      </c>
      <c r="H69" s="47">
        <v>0</v>
      </c>
      <c r="I69" s="37">
        <v>1701000</v>
      </c>
      <c r="J69" s="37">
        <v>1701000</v>
      </c>
      <c r="K69" s="37">
        <v>0</v>
      </c>
      <c r="L69" s="41"/>
      <c r="M69" s="42"/>
      <c r="O69" s="9"/>
      <c r="P69" s="9"/>
    </row>
    <row r="70" spans="2:16" s="5" customFormat="1" ht="20.100000000000001" customHeight="1" x14ac:dyDescent="0.15">
      <c r="B70" s="61"/>
      <c r="C70" s="74" t="s">
        <v>100</v>
      </c>
      <c r="D70" s="35"/>
      <c r="E70" s="47">
        <v>0</v>
      </c>
      <c r="F70" s="47">
        <v>1672966844</v>
      </c>
      <c r="G70" s="47">
        <v>53303920</v>
      </c>
      <c r="H70" s="47">
        <v>0</v>
      </c>
      <c r="I70" s="37">
        <v>1619662924</v>
      </c>
      <c r="J70" s="37">
        <v>1619662924</v>
      </c>
      <c r="K70" s="37">
        <v>0</v>
      </c>
      <c r="L70" s="41"/>
      <c r="M70" s="42"/>
      <c r="O70" s="9"/>
      <c r="P70" s="9"/>
    </row>
    <row r="71" spans="2:16" s="5" customFormat="1" ht="20.100000000000001" customHeight="1" x14ac:dyDescent="0.15">
      <c r="B71" s="61"/>
      <c r="C71" s="74" t="s">
        <v>98</v>
      </c>
      <c r="D71" s="35"/>
      <c r="E71" s="47">
        <v>0</v>
      </c>
      <c r="F71" s="47">
        <v>0</v>
      </c>
      <c r="G71" s="47">
        <v>0</v>
      </c>
      <c r="H71" s="47">
        <v>0</v>
      </c>
      <c r="I71" s="37">
        <v>0</v>
      </c>
      <c r="J71" s="37">
        <v>0</v>
      </c>
      <c r="K71" s="37">
        <v>0</v>
      </c>
      <c r="L71" s="41"/>
      <c r="M71" s="42"/>
      <c r="O71" s="9"/>
      <c r="P71" s="9"/>
    </row>
    <row r="72" spans="2:16" s="5" customFormat="1" ht="20.100000000000001" customHeight="1" x14ac:dyDescent="0.15">
      <c r="B72" s="62"/>
      <c r="C72" s="74" t="s">
        <v>103</v>
      </c>
      <c r="D72" s="35"/>
      <c r="E72" s="47">
        <v>0</v>
      </c>
      <c r="F72" s="47">
        <v>284633290</v>
      </c>
      <c r="G72" s="47">
        <v>221546440</v>
      </c>
      <c r="H72" s="47">
        <v>0</v>
      </c>
      <c r="I72" s="37">
        <v>63086850</v>
      </c>
      <c r="J72" s="37">
        <v>63086850</v>
      </c>
      <c r="K72" s="37">
        <v>0</v>
      </c>
      <c r="L72" s="41"/>
      <c r="M72" s="42"/>
      <c r="O72" s="9"/>
      <c r="P72" s="9"/>
    </row>
    <row r="73" spans="2:16" s="10" customFormat="1" ht="20.100000000000001" customHeight="1" x14ac:dyDescent="0.15">
      <c r="B73" s="124" t="s">
        <v>73</v>
      </c>
      <c r="C73" s="125"/>
      <c r="D73" s="125"/>
      <c r="E73" s="43">
        <v>0</v>
      </c>
      <c r="F73" s="43">
        <v>24292310</v>
      </c>
      <c r="G73" s="43">
        <v>2950000</v>
      </c>
      <c r="H73" s="43">
        <v>0</v>
      </c>
      <c r="I73" s="43">
        <v>21342310</v>
      </c>
      <c r="J73" s="43">
        <v>21342310</v>
      </c>
      <c r="K73" s="43">
        <v>0</v>
      </c>
      <c r="L73" s="44">
        <v>0</v>
      </c>
      <c r="M73" s="45">
        <v>12.143760720985366</v>
      </c>
      <c r="O73" s="9" t="str">
        <f t="shared" si="2"/>
        <v/>
      </c>
      <c r="P73" s="9" t="str">
        <f t="shared" si="3"/>
        <v/>
      </c>
    </row>
    <row r="74" spans="2:16" s="5" customFormat="1" ht="20.100000000000001" customHeight="1" x14ac:dyDescent="0.15">
      <c r="B74" s="31" t="s">
        <v>74</v>
      </c>
      <c r="C74" s="32"/>
      <c r="D74" s="32"/>
      <c r="E74" s="50">
        <v>0</v>
      </c>
      <c r="F74" s="50">
        <v>3150000</v>
      </c>
      <c r="G74" s="50">
        <v>2950000</v>
      </c>
      <c r="H74" s="50">
        <v>0</v>
      </c>
      <c r="I74" s="50">
        <v>200000</v>
      </c>
      <c r="J74" s="50">
        <v>200000</v>
      </c>
      <c r="K74" s="50">
        <v>0</v>
      </c>
      <c r="L74" s="39">
        <v>0</v>
      </c>
      <c r="M74" s="40">
        <v>93.650793650793645</v>
      </c>
      <c r="O74" s="9" t="str">
        <f t="shared" si="2"/>
        <v/>
      </c>
      <c r="P74" s="9" t="str">
        <f t="shared" si="3"/>
        <v/>
      </c>
    </row>
    <row r="75" spans="2:16" s="5" customFormat="1" ht="20.100000000000001" customHeight="1" x14ac:dyDescent="0.15">
      <c r="B75" s="46"/>
      <c r="C75" s="73" t="s">
        <v>95</v>
      </c>
      <c r="D75" s="35"/>
      <c r="E75" s="47">
        <v>0</v>
      </c>
      <c r="F75" s="47">
        <v>3150000</v>
      </c>
      <c r="G75" s="47">
        <v>2950000</v>
      </c>
      <c r="H75" s="47">
        <v>0</v>
      </c>
      <c r="I75" s="37">
        <v>200000</v>
      </c>
      <c r="J75" s="37">
        <v>200000</v>
      </c>
      <c r="K75" s="37">
        <v>0</v>
      </c>
      <c r="L75" s="41">
        <v>0</v>
      </c>
      <c r="M75" s="42">
        <v>93.650793650793645</v>
      </c>
      <c r="O75" s="9" t="str">
        <f t="shared" si="2"/>
        <v/>
      </c>
      <c r="P75" s="9" t="str">
        <f t="shared" si="3"/>
        <v/>
      </c>
    </row>
    <row r="76" spans="2:16" s="5" customFormat="1" ht="20.100000000000001" customHeight="1" x14ac:dyDescent="0.15">
      <c r="B76" s="46"/>
      <c r="C76" s="74" t="s">
        <v>96</v>
      </c>
      <c r="D76" s="35"/>
      <c r="E76" s="47">
        <v>0</v>
      </c>
      <c r="F76" s="47">
        <v>0</v>
      </c>
      <c r="G76" s="47">
        <v>0</v>
      </c>
      <c r="H76" s="47">
        <v>0</v>
      </c>
      <c r="I76" s="37">
        <v>0</v>
      </c>
      <c r="J76" s="37">
        <v>0</v>
      </c>
      <c r="K76" s="37">
        <v>0</v>
      </c>
      <c r="L76" s="41"/>
      <c r="M76" s="42"/>
      <c r="O76" s="9"/>
      <c r="P76" s="9"/>
    </row>
    <row r="77" spans="2:16" s="5" customFormat="1" ht="20.100000000000001" customHeight="1" x14ac:dyDescent="0.15">
      <c r="B77" s="31" t="s">
        <v>76</v>
      </c>
      <c r="C77" s="32"/>
      <c r="D77" s="32"/>
      <c r="E77" s="51">
        <v>0</v>
      </c>
      <c r="F77" s="51">
        <v>0</v>
      </c>
      <c r="G77" s="51">
        <v>0</v>
      </c>
      <c r="H77" s="51">
        <v>0</v>
      </c>
      <c r="I77" s="51">
        <v>0</v>
      </c>
      <c r="J77" s="51">
        <v>0</v>
      </c>
      <c r="K77" s="51">
        <v>0</v>
      </c>
      <c r="L77" s="53">
        <v>0</v>
      </c>
      <c r="M77" s="54">
        <v>0</v>
      </c>
      <c r="O77" s="9" t="str">
        <f t="shared" si="2"/>
        <v/>
      </c>
      <c r="P77" s="9" t="str">
        <f t="shared" si="3"/>
        <v/>
      </c>
    </row>
    <row r="78" spans="2:16" s="5" customFormat="1" ht="20.100000000000001" customHeight="1" x14ac:dyDescent="0.15">
      <c r="B78" s="46"/>
      <c r="C78" s="35" t="s">
        <v>77</v>
      </c>
      <c r="D78" s="35"/>
      <c r="E78" s="47">
        <v>0</v>
      </c>
      <c r="F78" s="47">
        <v>0</v>
      </c>
      <c r="G78" s="47">
        <v>0</v>
      </c>
      <c r="H78" s="47">
        <v>0</v>
      </c>
      <c r="I78" s="37">
        <v>0</v>
      </c>
      <c r="J78" s="37">
        <v>0</v>
      </c>
      <c r="K78" s="37">
        <v>0</v>
      </c>
      <c r="L78" s="41">
        <v>0</v>
      </c>
      <c r="M78" s="42">
        <v>0</v>
      </c>
      <c r="O78" s="9" t="str">
        <f t="shared" si="2"/>
        <v/>
      </c>
      <c r="P78" s="9" t="str">
        <f t="shared" si="3"/>
        <v/>
      </c>
    </row>
    <row r="79" spans="2:16" s="5" customFormat="1" ht="20.100000000000001" customHeight="1" x14ac:dyDescent="0.15">
      <c r="B79" s="31" t="s">
        <v>78</v>
      </c>
      <c r="C79" s="32"/>
      <c r="D79" s="32"/>
      <c r="E79" s="51">
        <v>0</v>
      </c>
      <c r="F79" s="51">
        <v>0</v>
      </c>
      <c r="G79" s="51">
        <v>0</v>
      </c>
      <c r="H79" s="51">
        <v>0</v>
      </c>
      <c r="I79" s="51">
        <v>0</v>
      </c>
      <c r="J79" s="51">
        <v>0</v>
      </c>
      <c r="K79" s="51">
        <v>0</v>
      </c>
      <c r="L79" s="53">
        <v>0</v>
      </c>
      <c r="M79" s="54">
        <v>0</v>
      </c>
      <c r="O79" s="9" t="str">
        <f t="shared" si="2"/>
        <v/>
      </c>
      <c r="P79" s="9" t="str">
        <f t="shared" si="3"/>
        <v/>
      </c>
    </row>
    <row r="80" spans="2:16" s="5" customFormat="1" ht="20.100000000000001" customHeight="1" x14ac:dyDescent="0.15">
      <c r="B80" s="46"/>
      <c r="C80" s="35" t="s">
        <v>79</v>
      </c>
      <c r="D80" s="35"/>
      <c r="E80" s="47">
        <v>0</v>
      </c>
      <c r="F80" s="47">
        <v>0</v>
      </c>
      <c r="G80" s="47">
        <v>0</v>
      </c>
      <c r="H80" s="47">
        <v>0</v>
      </c>
      <c r="I80" s="37">
        <v>0</v>
      </c>
      <c r="J80" s="37">
        <v>0</v>
      </c>
      <c r="K80" s="37">
        <v>0</v>
      </c>
      <c r="L80" s="41">
        <v>0</v>
      </c>
      <c r="M80" s="42">
        <v>0</v>
      </c>
      <c r="O80" s="9" t="str">
        <f t="shared" si="2"/>
        <v/>
      </c>
      <c r="P80" s="9" t="str">
        <f t="shared" si="3"/>
        <v/>
      </c>
    </row>
    <row r="81" spans="2:16" s="5" customFormat="1" ht="20.100000000000001" customHeight="1" x14ac:dyDescent="0.15">
      <c r="B81" s="31" t="s">
        <v>80</v>
      </c>
      <c r="C81" s="32"/>
      <c r="D81" s="32"/>
      <c r="E81" s="52">
        <v>0</v>
      </c>
      <c r="F81" s="52">
        <v>0</v>
      </c>
      <c r="G81" s="52">
        <v>0</v>
      </c>
      <c r="H81" s="52">
        <v>0</v>
      </c>
      <c r="I81" s="52">
        <v>0</v>
      </c>
      <c r="J81" s="52">
        <v>0</v>
      </c>
      <c r="K81" s="52">
        <v>0</v>
      </c>
      <c r="L81" s="53">
        <v>0</v>
      </c>
      <c r="M81" s="54">
        <v>0</v>
      </c>
      <c r="O81" s="9" t="str">
        <f t="shared" si="2"/>
        <v/>
      </c>
      <c r="P81" s="9" t="str">
        <f t="shared" si="3"/>
        <v/>
      </c>
    </row>
    <row r="82" spans="2:16" s="5" customFormat="1" ht="20.100000000000001" customHeight="1" x14ac:dyDescent="0.15">
      <c r="B82" s="60"/>
      <c r="C82" s="35" t="s">
        <v>81</v>
      </c>
      <c r="D82" s="35"/>
      <c r="E82" s="55">
        <v>0</v>
      </c>
      <c r="F82" s="55">
        <v>0</v>
      </c>
      <c r="G82" s="55">
        <v>0</v>
      </c>
      <c r="H82" s="55">
        <v>0</v>
      </c>
      <c r="I82" s="37">
        <v>0</v>
      </c>
      <c r="J82" s="37">
        <v>0</v>
      </c>
      <c r="K82" s="37">
        <v>0</v>
      </c>
      <c r="L82" s="56">
        <v>0</v>
      </c>
      <c r="M82" s="57">
        <v>0</v>
      </c>
      <c r="O82" s="9" t="str">
        <f t="shared" si="2"/>
        <v/>
      </c>
      <c r="P82" s="9" t="str">
        <f t="shared" si="3"/>
        <v/>
      </c>
    </row>
    <row r="83" spans="2:16" s="5" customFormat="1" ht="20.100000000000001" customHeight="1" x14ac:dyDescent="0.15">
      <c r="B83" s="62"/>
      <c r="C83" s="35" t="s">
        <v>82</v>
      </c>
      <c r="D83" s="35"/>
      <c r="E83" s="55">
        <v>0</v>
      </c>
      <c r="F83" s="55">
        <v>0</v>
      </c>
      <c r="G83" s="55">
        <v>0</v>
      </c>
      <c r="H83" s="55">
        <v>0</v>
      </c>
      <c r="I83" s="37">
        <v>0</v>
      </c>
      <c r="J83" s="37">
        <v>0</v>
      </c>
      <c r="K83" s="37">
        <v>0</v>
      </c>
      <c r="L83" s="56">
        <v>0</v>
      </c>
      <c r="M83" s="57">
        <v>0</v>
      </c>
      <c r="O83" s="9" t="str">
        <f t="shared" si="2"/>
        <v/>
      </c>
      <c r="P83" s="9" t="str">
        <f t="shared" si="3"/>
        <v/>
      </c>
    </row>
    <row r="84" spans="2:16" s="5" customFormat="1" ht="20.100000000000001" customHeight="1" x14ac:dyDescent="0.15">
      <c r="B84" s="31" t="s">
        <v>83</v>
      </c>
      <c r="C84" s="32"/>
      <c r="D84" s="32"/>
      <c r="E84" s="51">
        <v>0</v>
      </c>
      <c r="F84" s="51">
        <v>0</v>
      </c>
      <c r="G84" s="51">
        <v>0</v>
      </c>
      <c r="H84" s="51">
        <v>0</v>
      </c>
      <c r="I84" s="51">
        <v>0</v>
      </c>
      <c r="J84" s="51">
        <v>0</v>
      </c>
      <c r="K84" s="51">
        <v>0</v>
      </c>
      <c r="L84" s="53">
        <v>0</v>
      </c>
      <c r="M84" s="54">
        <v>0</v>
      </c>
      <c r="O84" s="9" t="str">
        <f t="shared" ref="O84:O92" si="4">IF(F84=G84+H84+I84,"","err")</f>
        <v/>
      </c>
      <c r="P84" s="9" t="str">
        <f t="shared" ref="P84:P92" si="5">IF(I84=J84+K84,"","err")</f>
        <v/>
      </c>
    </row>
    <row r="85" spans="2:16" s="5" customFormat="1" ht="20.100000000000001" customHeight="1" x14ac:dyDescent="0.15">
      <c r="B85" s="46"/>
      <c r="C85" s="35" t="s">
        <v>84</v>
      </c>
      <c r="D85" s="35"/>
      <c r="E85" s="47">
        <v>0</v>
      </c>
      <c r="F85" s="47">
        <v>0</v>
      </c>
      <c r="G85" s="47">
        <v>0</v>
      </c>
      <c r="H85" s="47">
        <v>0</v>
      </c>
      <c r="I85" s="37">
        <v>0</v>
      </c>
      <c r="J85" s="37">
        <v>0</v>
      </c>
      <c r="K85" s="37">
        <v>0</v>
      </c>
      <c r="L85" s="41">
        <v>0</v>
      </c>
      <c r="M85" s="42">
        <v>0</v>
      </c>
      <c r="O85" s="9" t="str">
        <f t="shared" si="4"/>
        <v/>
      </c>
      <c r="P85" s="9" t="str">
        <f t="shared" si="5"/>
        <v/>
      </c>
    </row>
    <row r="86" spans="2:16" s="5" customFormat="1" ht="20.100000000000001" customHeight="1" x14ac:dyDescent="0.15">
      <c r="B86" s="58" t="s">
        <v>86</v>
      </c>
      <c r="C86" s="59"/>
      <c r="D86" s="59"/>
      <c r="E86" s="51">
        <v>0</v>
      </c>
      <c r="F86" s="51">
        <v>21142310</v>
      </c>
      <c r="G86" s="51">
        <v>0</v>
      </c>
      <c r="H86" s="51">
        <v>0</v>
      </c>
      <c r="I86" s="51">
        <v>21142310</v>
      </c>
      <c r="J86" s="51">
        <v>21142310</v>
      </c>
      <c r="K86" s="51">
        <v>0</v>
      </c>
      <c r="L86" s="53">
        <v>0</v>
      </c>
      <c r="M86" s="54">
        <v>0</v>
      </c>
      <c r="O86" s="9" t="str">
        <f t="shared" si="4"/>
        <v/>
      </c>
      <c r="P86" s="9" t="str">
        <f t="shared" si="5"/>
        <v/>
      </c>
    </row>
    <row r="87" spans="2:16" s="5" customFormat="1" ht="20.100000000000001" customHeight="1" x14ac:dyDescent="0.15">
      <c r="B87" s="60"/>
      <c r="C87" s="75" t="s">
        <v>99</v>
      </c>
      <c r="D87" s="63"/>
      <c r="E87" s="64">
        <v>0</v>
      </c>
      <c r="F87" s="64">
        <v>0</v>
      </c>
      <c r="G87" s="64">
        <v>0</v>
      </c>
      <c r="H87" s="64">
        <v>0</v>
      </c>
      <c r="I87" s="37">
        <v>0</v>
      </c>
      <c r="J87" s="37">
        <v>0</v>
      </c>
      <c r="K87" s="37">
        <v>0</v>
      </c>
      <c r="L87" s="65">
        <v>0</v>
      </c>
      <c r="M87" s="66">
        <v>0</v>
      </c>
      <c r="O87" s="9" t="str">
        <f t="shared" si="4"/>
        <v/>
      </c>
      <c r="P87" s="9" t="str">
        <f t="shared" si="5"/>
        <v/>
      </c>
    </row>
    <row r="88" spans="2:16" s="5" customFormat="1" ht="20.100000000000001" customHeight="1" x14ac:dyDescent="0.15">
      <c r="B88" s="61"/>
      <c r="C88" s="76" t="s">
        <v>100</v>
      </c>
      <c r="D88" s="63"/>
      <c r="E88" s="64">
        <v>0</v>
      </c>
      <c r="F88" s="64">
        <v>0</v>
      </c>
      <c r="G88" s="64">
        <v>0</v>
      </c>
      <c r="H88" s="64">
        <v>0</v>
      </c>
      <c r="I88" s="37">
        <v>0</v>
      </c>
      <c r="J88" s="37">
        <v>0</v>
      </c>
      <c r="K88" s="37">
        <v>0</v>
      </c>
      <c r="L88" s="65"/>
      <c r="M88" s="66"/>
      <c r="O88" s="9"/>
      <c r="P88" s="9"/>
    </row>
    <row r="89" spans="2:16" s="5" customFormat="1" ht="20.100000000000001" customHeight="1" x14ac:dyDescent="0.15">
      <c r="B89" s="61"/>
      <c r="C89" s="76" t="s">
        <v>98</v>
      </c>
      <c r="D89" s="63"/>
      <c r="E89" s="64">
        <v>0</v>
      </c>
      <c r="F89" s="64">
        <v>0</v>
      </c>
      <c r="G89" s="64">
        <v>0</v>
      </c>
      <c r="H89" s="64">
        <v>0</v>
      </c>
      <c r="I89" s="37">
        <v>0</v>
      </c>
      <c r="J89" s="37">
        <v>0</v>
      </c>
      <c r="K89" s="37">
        <v>0</v>
      </c>
      <c r="L89" s="65"/>
      <c r="M89" s="66"/>
      <c r="O89" s="9"/>
      <c r="P89" s="9"/>
    </row>
    <row r="90" spans="2:16" s="5" customFormat="1" ht="20.100000000000001" customHeight="1" x14ac:dyDescent="0.15">
      <c r="B90" s="62"/>
      <c r="C90" s="76" t="s">
        <v>102</v>
      </c>
      <c r="D90" s="63"/>
      <c r="E90" s="64">
        <v>0</v>
      </c>
      <c r="F90" s="64">
        <v>21142310</v>
      </c>
      <c r="G90" s="64">
        <v>0</v>
      </c>
      <c r="H90" s="64">
        <v>0</v>
      </c>
      <c r="I90" s="37">
        <v>21142310</v>
      </c>
      <c r="J90" s="37">
        <v>21142310</v>
      </c>
      <c r="K90" s="37">
        <v>0</v>
      </c>
      <c r="L90" s="65"/>
      <c r="M90" s="66"/>
      <c r="O90" s="9"/>
      <c r="P90" s="9"/>
    </row>
    <row r="91" spans="2:16" s="5" customFormat="1" ht="20.100000000000001" customHeight="1" x14ac:dyDescent="0.15">
      <c r="B91" s="58" t="s">
        <v>87</v>
      </c>
      <c r="C91" s="59"/>
      <c r="D91" s="59"/>
      <c r="E91" s="51">
        <v>0</v>
      </c>
      <c r="F91" s="51">
        <v>0</v>
      </c>
      <c r="G91" s="51">
        <v>0</v>
      </c>
      <c r="H91" s="51">
        <v>0</v>
      </c>
      <c r="I91" s="51">
        <v>0</v>
      </c>
      <c r="J91" s="51">
        <v>0</v>
      </c>
      <c r="K91" s="51">
        <v>0</v>
      </c>
      <c r="L91" s="53">
        <v>0</v>
      </c>
      <c r="M91" s="54">
        <v>0</v>
      </c>
      <c r="O91" s="9" t="str">
        <f t="shared" si="4"/>
        <v/>
      </c>
      <c r="P91" s="9" t="str">
        <f t="shared" si="5"/>
        <v/>
      </c>
    </row>
    <row r="92" spans="2:16" s="5" customFormat="1" ht="20.100000000000001" customHeight="1" thickBot="1" x14ac:dyDescent="0.2">
      <c r="B92" s="72"/>
      <c r="C92" s="67" t="s">
        <v>88</v>
      </c>
      <c r="D92" s="67"/>
      <c r="E92" s="68">
        <v>0</v>
      </c>
      <c r="F92" s="68">
        <v>0</v>
      </c>
      <c r="G92" s="68">
        <v>0</v>
      </c>
      <c r="H92" s="68">
        <v>0</v>
      </c>
      <c r="I92" s="69">
        <v>0</v>
      </c>
      <c r="J92" s="69">
        <v>0</v>
      </c>
      <c r="K92" s="69">
        <v>0</v>
      </c>
      <c r="L92" s="70">
        <v>0</v>
      </c>
      <c r="M92" s="71">
        <v>0</v>
      </c>
      <c r="O92" s="9" t="str">
        <f t="shared" si="4"/>
        <v/>
      </c>
      <c r="P92" s="9" t="str">
        <f t="shared" si="5"/>
        <v/>
      </c>
    </row>
  </sheetData>
  <sheetProtection selectLockedCells="1"/>
  <mergeCells count="12">
    <mergeCell ref="B2:M2"/>
    <mergeCell ref="L3:M3"/>
    <mergeCell ref="B4:D4"/>
    <mergeCell ref="L4:M4"/>
    <mergeCell ref="L5:M5"/>
    <mergeCell ref="B7:D7"/>
    <mergeCell ref="B8:D8"/>
    <mergeCell ref="B23:B27"/>
    <mergeCell ref="B29:B33"/>
    <mergeCell ref="B37:B39"/>
    <mergeCell ref="B40:D40"/>
    <mergeCell ref="B73:D73"/>
  </mergeCells>
  <phoneticPr fontId="2" type="noConversion"/>
  <pageMargins left="0.33" right="0.3" top="0.98425196850393704" bottom="0.59055118110236227" header="0" footer="0.39370078740157483"/>
  <pageSetup paperSize="9" scale="41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10</vt:i4>
      </vt:variant>
    </vt:vector>
  </HeadingPairs>
  <TitlesOfParts>
    <vt:vector size="15" baseType="lpstr">
      <vt:lpstr>군구세외 일반회계</vt:lpstr>
      <vt:lpstr>군구세외 일반회계_지난년도</vt:lpstr>
      <vt:lpstr>군구세외 특별회계(수정)</vt:lpstr>
      <vt:lpstr>군구세외 과목별(수정)</vt:lpstr>
      <vt:lpstr>시세외 특별회계(위임)</vt:lpstr>
      <vt:lpstr>'군구세외 과목별(수정)'!Print_Area</vt:lpstr>
      <vt:lpstr>'군구세외 일반회계'!Print_Area</vt:lpstr>
      <vt:lpstr>'군구세외 일반회계_지난년도'!Print_Area</vt:lpstr>
      <vt:lpstr>'군구세외 특별회계(수정)'!Print_Area</vt:lpstr>
      <vt:lpstr>'시세외 특별회계(위임)'!Print_Area</vt:lpstr>
      <vt:lpstr>'군구세외 과목별(수정)'!Print_Titles</vt:lpstr>
      <vt:lpstr>'군구세외 일반회계'!Print_Titles</vt:lpstr>
      <vt:lpstr>'군구세외 일반회계_지난년도'!Print_Titles</vt:lpstr>
      <vt:lpstr>'군구세외 특별회계(수정)'!Print_Titles</vt:lpstr>
      <vt:lpstr>'시세외 특별회계(위임)'!Print_Titles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홍길동</dc:creator>
  <cp:lastModifiedBy>User</cp:lastModifiedBy>
  <cp:lastPrinted>2024-02-07T01:54:28Z</cp:lastPrinted>
  <dcterms:created xsi:type="dcterms:W3CDTF">1997-07-18T05:00:47Z</dcterms:created>
  <dcterms:modified xsi:type="dcterms:W3CDTF">2024-07-04T01:16:12Z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475611CF">
    <vt:lpwstr/>
  </property>
  <property fmtid="{D5CDD505-2E9C-101B-9397-08002B2CF9AE}" pid="23" name="IVID302D13DA">
    <vt:lpwstr/>
  </property>
  <property fmtid="{D5CDD505-2E9C-101B-9397-08002B2CF9AE}" pid="24" name="IVIDD5915D9">
    <vt:lpwstr/>
  </property>
  <property fmtid="{D5CDD505-2E9C-101B-9397-08002B2CF9AE}" pid="25" name="IVID17F6384A">
    <vt:lpwstr/>
  </property>
  <property fmtid="{D5CDD505-2E9C-101B-9397-08002B2CF9AE}" pid="26" name="IVID3B5A10EA">
    <vt:lpwstr/>
  </property>
  <property fmtid="{D5CDD505-2E9C-101B-9397-08002B2CF9AE}" pid="27" name="IVID3D0F16E3">
    <vt:lpwstr/>
  </property>
  <property fmtid="{D5CDD505-2E9C-101B-9397-08002B2CF9AE}" pid="28" name="IVID30260FFC">
    <vt:lpwstr/>
  </property>
  <property fmtid="{D5CDD505-2E9C-101B-9397-08002B2CF9AE}" pid="29" name="IVID2F301BED">
    <vt:lpwstr/>
  </property>
  <property fmtid="{D5CDD505-2E9C-101B-9397-08002B2CF9AE}" pid="30" name="IVID2F1117F5">
    <vt:lpwstr/>
  </property>
  <property fmtid="{D5CDD505-2E9C-101B-9397-08002B2CF9AE}" pid="31" name="IVID121617DE">
    <vt:lpwstr/>
  </property>
  <property fmtid="{D5CDD505-2E9C-101B-9397-08002B2CF9AE}" pid="32" name="IVID13691AF2">
    <vt:lpwstr/>
  </property>
  <property fmtid="{D5CDD505-2E9C-101B-9397-08002B2CF9AE}" pid="33" name="IVID1A3B0AF0">
    <vt:lpwstr/>
  </property>
  <property fmtid="{D5CDD505-2E9C-101B-9397-08002B2CF9AE}" pid="34" name="IVID373F12DB">
    <vt:lpwstr/>
  </property>
  <property fmtid="{D5CDD505-2E9C-101B-9397-08002B2CF9AE}" pid="35" name="IVID274B1CF5">
    <vt:lpwstr/>
  </property>
  <property fmtid="{D5CDD505-2E9C-101B-9397-08002B2CF9AE}" pid="36" name="IVID2B4E17FA">
    <vt:lpwstr/>
  </property>
  <property fmtid="{D5CDD505-2E9C-101B-9397-08002B2CF9AE}" pid="37" name="IVID253D11EF">
    <vt:lpwstr/>
  </property>
  <property fmtid="{D5CDD505-2E9C-101B-9397-08002B2CF9AE}" pid="38" name="IVID102124BA">
    <vt:lpwstr/>
  </property>
  <property fmtid="{D5CDD505-2E9C-101B-9397-08002B2CF9AE}" pid="39" name="IVID3D1509D0">
    <vt:lpwstr/>
  </property>
  <property fmtid="{D5CDD505-2E9C-101B-9397-08002B2CF9AE}" pid="40" name="IVID35641901">
    <vt:lpwstr/>
  </property>
  <property fmtid="{D5CDD505-2E9C-101B-9397-08002B2CF9AE}" pid="41" name="IVID45E1ED9">
    <vt:lpwstr/>
  </property>
  <property fmtid="{D5CDD505-2E9C-101B-9397-08002B2CF9AE}" pid="42" name="IVID324113D1">
    <vt:lpwstr/>
  </property>
  <property fmtid="{D5CDD505-2E9C-101B-9397-08002B2CF9AE}" pid="43" name="IVID1A2D1903">
    <vt:lpwstr/>
  </property>
  <property fmtid="{D5CDD505-2E9C-101B-9397-08002B2CF9AE}" pid="44" name="IVID222F6E42">
    <vt:lpwstr/>
  </property>
  <property fmtid="{D5CDD505-2E9C-101B-9397-08002B2CF9AE}" pid="45" name="IVID137012E9">
    <vt:lpwstr/>
  </property>
  <property fmtid="{D5CDD505-2E9C-101B-9397-08002B2CF9AE}" pid="46" name="IVID3D4D17F3">
    <vt:lpwstr/>
  </property>
  <property fmtid="{D5CDD505-2E9C-101B-9397-08002B2CF9AE}" pid="47" name="IVID2F2214CF">
    <vt:lpwstr/>
  </property>
  <property fmtid="{D5CDD505-2E9C-101B-9397-08002B2CF9AE}" pid="48" name="IVID212812E2">
    <vt:lpwstr/>
  </property>
  <property fmtid="{D5CDD505-2E9C-101B-9397-08002B2CF9AE}" pid="49" name="IVID174513DF">
    <vt:lpwstr/>
  </property>
  <property fmtid="{D5CDD505-2E9C-101B-9397-08002B2CF9AE}" pid="50" name="IVID14481408">
    <vt:lpwstr/>
  </property>
  <property fmtid="{D5CDD505-2E9C-101B-9397-08002B2CF9AE}" pid="51" name="IVID2E670A05">
    <vt:lpwstr/>
  </property>
  <property fmtid="{D5CDD505-2E9C-101B-9397-08002B2CF9AE}" pid="52" name="IVID2A161305">
    <vt:lpwstr/>
  </property>
  <property fmtid="{D5CDD505-2E9C-101B-9397-08002B2CF9AE}" pid="53" name="IVID173E1206">
    <vt:lpwstr/>
  </property>
  <property fmtid="{D5CDD505-2E9C-101B-9397-08002B2CF9AE}" pid="54" name="IVID232310EC">
    <vt:lpwstr/>
  </property>
  <property fmtid="{D5CDD505-2E9C-101B-9397-08002B2CF9AE}" pid="55" name="IVID133D1AE5">
    <vt:lpwstr/>
  </property>
  <property fmtid="{D5CDD505-2E9C-101B-9397-08002B2CF9AE}" pid="56" name="IVIDF6113D9">
    <vt:lpwstr/>
  </property>
  <property fmtid="{D5CDD505-2E9C-101B-9397-08002B2CF9AE}" pid="57" name="IVID362E14DB">
    <vt:lpwstr/>
  </property>
  <property fmtid="{D5CDD505-2E9C-101B-9397-08002B2CF9AE}" pid="58" name="IVID1F6511DB">
    <vt:lpwstr/>
  </property>
  <property fmtid="{D5CDD505-2E9C-101B-9397-08002B2CF9AE}" pid="59" name="IVID3F1D10E8">
    <vt:lpwstr/>
  </property>
  <property fmtid="{D5CDD505-2E9C-101B-9397-08002B2CF9AE}" pid="60" name="IVID144313EE">
    <vt:lpwstr/>
  </property>
  <property fmtid="{D5CDD505-2E9C-101B-9397-08002B2CF9AE}" pid="61" name="IVID272C0FEF">
    <vt:lpwstr/>
  </property>
  <property fmtid="{D5CDD505-2E9C-101B-9397-08002B2CF9AE}" pid="62" name="IVID240A1504">
    <vt:lpwstr/>
  </property>
  <property fmtid="{D5CDD505-2E9C-101B-9397-08002B2CF9AE}" pid="63" name="IVID2E511106">
    <vt:lpwstr/>
  </property>
  <property fmtid="{D5CDD505-2E9C-101B-9397-08002B2CF9AE}" pid="64" name="IVID2A6D14EB">
    <vt:lpwstr/>
  </property>
  <property fmtid="{D5CDD505-2E9C-101B-9397-08002B2CF9AE}" pid="65" name="IVID386F14FA">
    <vt:lpwstr/>
  </property>
  <property fmtid="{D5CDD505-2E9C-101B-9397-08002B2CF9AE}" pid="66" name="IVIDA1B07F3">
    <vt:lpwstr/>
  </property>
  <property fmtid="{D5CDD505-2E9C-101B-9397-08002B2CF9AE}" pid="67" name="IVID2A6715D8">
    <vt:lpwstr/>
  </property>
  <property fmtid="{D5CDD505-2E9C-101B-9397-08002B2CF9AE}" pid="68" name="IVID222D19FF">
    <vt:lpwstr/>
  </property>
  <property fmtid="{D5CDD505-2E9C-101B-9397-08002B2CF9AE}" pid="69" name="IVID2D4D15EB">
    <vt:lpwstr/>
  </property>
  <property fmtid="{D5CDD505-2E9C-101B-9397-08002B2CF9AE}" pid="70" name="IVID1A3517F4">
    <vt:lpwstr/>
  </property>
  <property fmtid="{D5CDD505-2E9C-101B-9397-08002B2CF9AE}" pid="71" name="IVID2B0E1302">
    <vt:lpwstr/>
  </property>
  <property fmtid="{D5CDD505-2E9C-101B-9397-08002B2CF9AE}" pid="72" name="IVID332E19D7">
    <vt:lpwstr/>
  </property>
  <property fmtid="{D5CDD505-2E9C-101B-9397-08002B2CF9AE}" pid="73" name="IVID22261800">
    <vt:lpwstr/>
  </property>
  <property fmtid="{D5CDD505-2E9C-101B-9397-08002B2CF9AE}" pid="74" name="IVID325116DE">
    <vt:lpwstr/>
  </property>
  <property fmtid="{D5CDD505-2E9C-101B-9397-08002B2CF9AE}" pid="75" name="IVID81113D2">
    <vt:lpwstr/>
  </property>
  <property fmtid="{D5CDD505-2E9C-101B-9397-08002B2CF9AE}" pid="76" name="IVID1D231201">
    <vt:lpwstr/>
  </property>
  <property fmtid="{D5CDD505-2E9C-101B-9397-08002B2CF9AE}" pid="77" name="IVID366A14F0">
    <vt:lpwstr/>
  </property>
  <property fmtid="{D5CDD505-2E9C-101B-9397-08002B2CF9AE}" pid="78" name="IVID316311F9">
    <vt:lpwstr/>
  </property>
  <property fmtid="{D5CDD505-2E9C-101B-9397-08002B2CF9AE}" pid="79" name="IVIDE0715F1">
    <vt:lpwstr/>
  </property>
  <property fmtid="{D5CDD505-2E9C-101B-9397-08002B2CF9AE}" pid="80" name="IVID3B5816EC">
    <vt:lpwstr/>
  </property>
  <property fmtid="{D5CDD505-2E9C-101B-9397-08002B2CF9AE}" pid="81" name="IVID351414F8">
    <vt:lpwstr/>
  </property>
  <property fmtid="{D5CDD505-2E9C-101B-9397-08002B2CF9AE}" pid="82" name="IVID2F251AE7">
    <vt:lpwstr/>
  </property>
  <property fmtid="{D5CDD505-2E9C-101B-9397-08002B2CF9AE}" pid="83" name="IVID2A5E1D03">
    <vt:lpwstr/>
  </property>
  <property fmtid="{D5CDD505-2E9C-101B-9397-08002B2CF9AE}" pid="84" name="IVID306310DF">
    <vt:lpwstr/>
  </property>
  <property fmtid="{D5CDD505-2E9C-101B-9397-08002B2CF9AE}" pid="85" name="IVID266F16CF">
    <vt:lpwstr/>
  </property>
  <property fmtid="{D5CDD505-2E9C-101B-9397-08002B2CF9AE}" pid="86" name="IVID307414D1">
    <vt:lpwstr/>
  </property>
  <property fmtid="{D5CDD505-2E9C-101B-9397-08002B2CF9AE}" pid="87" name="IVID344B1400">
    <vt:lpwstr/>
  </property>
  <property fmtid="{D5CDD505-2E9C-101B-9397-08002B2CF9AE}" pid="88" name="IVID135B1DF5">
    <vt:lpwstr/>
  </property>
  <property fmtid="{D5CDD505-2E9C-101B-9397-08002B2CF9AE}" pid="89" name="IVID1A3716D3">
    <vt:lpwstr/>
  </property>
  <property fmtid="{D5CDD505-2E9C-101B-9397-08002B2CF9AE}" pid="90" name="IVIDD1916DB">
    <vt:lpwstr/>
  </property>
  <property fmtid="{D5CDD505-2E9C-101B-9397-08002B2CF9AE}" pid="91" name="IVID11431AF1">
    <vt:lpwstr/>
  </property>
  <property fmtid="{D5CDD505-2E9C-101B-9397-08002B2CF9AE}" pid="92" name="IVID1B2C19F3">
    <vt:lpwstr/>
  </property>
  <property fmtid="{D5CDD505-2E9C-101B-9397-08002B2CF9AE}" pid="93" name="IVIDD5E0FE6">
    <vt:lpwstr/>
  </property>
  <property fmtid="{D5CDD505-2E9C-101B-9397-08002B2CF9AE}" pid="94" name="IVID162D1605">
    <vt:lpwstr/>
  </property>
  <property fmtid="{D5CDD505-2E9C-101B-9397-08002B2CF9AE}" pid="95" name="IVID28741007">
    <vt:lpwstr/>
  </property>
  <property fmtid="{D5CDD505-2E9C-101B-9397-08002B2CF9AE}" pid="96" name="IVID2A3614FA">
    <vt:lpwstr/>
  </property>
  <property fmtid="{D5CDD505-2E9C-101B-9397-08002B2CF9AE}" pid="97" name="IVID15231CDF">
    <vt:lpwstr/>
  </property>
  <property fmtid="{D5CDD505-2E9C-101B-9397-08002B2CF9AE}" pid="98" name="IVID322814F3">
    <vt:lpwstr/>
  </property>
  <property fmtid="{D5CDD505-2E9C-101B-9397-08002B2CF9AE}" pid="99" name="IVID2F6C14EF">
    <vt:lpwstr/>
  </property>
  <property fmtid="{D5CDD505-2E9C-101B-9397-08002B2CF9AE}" pid="100" name="IVID252617FB">
    <vt:lpwstr/>
  </property>
  <property fmtid="{D5CDD505-2E9C-101B-9397-08002B2CF9AE}" pid="101" name="IVIDA0D1BD8">
    <vt:lpwstr/>
  </property>
  <property fmtid="{D5CDD505-2E9C-101B-9397-08002B2CF9AE}" pid="102" name="IVID3E4418F8">
    <vt:lpwstr/>
  </property>
  <property fmtid="{D5CDD505-2E9C-101B-9397-08002B2CF9AE}" pid="103" name="IVID18751B08">
    <vt:lpwstr/>
  </property>
  <property fmtid="{D5CDD505-2E9C-101B-9397-08002B2CF9AE}" pid="104" name="IVID242E11FA">
    <vt:lpwstr/>
  </property>
  <property fmtid="{D5CDD505-2E9C-101B-9397-08002B2CF9AE}" pid="105" name="IVID2C5B17D5">
    <vt:lpwstr/>
  </property>
  <property fmtid="{D5CDD505-2E9C-101B-9397-08002B2CF9AE}" pid="106" name="IVID1D4D0E00">
    <vt:lpwstr/>
  </property>
  <property fmtid="{D5CDD505-2E9C-101B-9397-08002B2CF9AE}" pid="107" name="IVID176B1807">
    <vt:lpwstr/>
  </property>
  <property fmtid="{D5CDD505-2E9C-101B-9397-08002B2CF9AE}" pid="108" name="IVID1C4C1ED2">
    <vt:lpwstr/>
  </property>
  <property fmtid="{D5CDD505-2E9C-101B-9397-08002B2CF9AE}" pid="109" name="IVID3C5710EC">
    <vt:lpwstr/>
  </property>
  <property fmtid="{D5CDD505-2E9C-101B-9397-08002B2CF9AE}" pid="110" name="IVID16F44373">
    <vt:lpwstr/>
  </property>
  <property fmtid="{D5CDD505-2E9C-101B-9397-08002B2CF9AE}" pid="111" name="IVID44F14F6">
    <vt:lpwstr/>
  </property>
  <property fmtid="{D5CDD505-2E9C-101B-9397-08002B2CF9AE}" pid="112" name="IVID3C1C1DFD">
    <vt:lpwstr/>
  </property>
  <property fmtid="{D5CDD505-2E9C-101B-9397-08002B2CF9AE}" pid="113" name="IVID2169180B">
    <vt:lpwstr/>
  </property>
  <property fmtid="{D5CDD505-2E9C-101B-9397-08002B2CF9AE}" pid="114" name="IVID3B3714D9">
    <vt:lpwstr/>
  </property>
  <property fmtid="{D5CDD505-2E9C-101B-9397-08002B2CF9AE}" pid="115" name="IVID2C7117F2">
    <vt:lpwstr/>
  </property>
  <property fmtid="{D5CDD505-2E9C-101B-9397-08002B2CF9AE}" pid="116" name="IVID1B780FF3">
    <vt:lpwstr/>
  </property>
  <property fmtid="{D5CDD505-2E9C-101B-9397-08002B2CF9AE}" pid="117" name="IVID2B3F11FE">
    <vt:lpwstr/>
  </property>
  <property fmtid="{D5CDD505-2E9C-101B-9397-08002B2CF9AE}" pid="118" name="IVID323E1004">
    <vt:lpwstr/>
  </property>
  <property fmtid="{D5CDD505-2E9C-101B-9397-08002B2CF9AE}" pid="119" name="IVIDE7111E9">
    <vt:lpwstr/>
  </property>
  <property fmtid="{D5CDD505-2E9C-101B-9397-08002B2CF9AE}" pid="120" name="IVID326E14FF">
    <vt:lpwstr/>
  </property>
</Properties>
</file>