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4년 업무\0. 팀서무\7월-세외수입(사전정보공개)등록\"/>
    </mc:Choice>
  </mc:AlternateContent>
  <xr:revisionPtr revIDLastSave="0" documentId="8_{554A2C6A-8551-4E42-B678-AFCE4A3ECC12}" xr6:coauthVersionLast="47" xr6:coauthVersionMax="47" xr10:uidLastSave="{00000000-0000-0000-0000-000000000000}"/>
  <bookViews>
    <workbookView xWindow="28680" yWindow="-120" windowWidth="29040" windowHeight="15840" tabRatio="820"/>
  </bookViews>
  <sheets>
    <sheet name="군구세외 일반회계" sheetId="55" r:id="rId1"/>
    <sheet name="군구세외 일반회계_지난년도" sheetId="57" r:id="rId2"/>
    <sheet name="군구세외 특별회계(수정)" sheetId="58" r:id="rId3"/>
    <sheet name="군구세외 과목별(수정)" sheetId="61" r:id="rId4"/>
    <sheet name="시세외 특별회계(위임)" sheetId="59" r:id="rId5"/>
  </sheets>
  <definedNames>
    <definedName name="_xlnm.Print_Area" localSheetId="3">'군구세외 과목별(수정)'!$B$1:$L$6</definedName>
    <definedName name="_xlnm.Print_Area" localSheetId="0">'군구세외 일반회계'!$B$1:$L$71</definedName>
    <definedName name="_xlnm.Print_Area" localSheetId="1">'군구세외 일반회계_지난년도'!$B$1:$L$71</definedName>
    <definedName name="_xlnm.Print_Area" localSheetId="2">'군구세외 특별회계(수정)'!$B$1:$L$71</definedName>
    <definedName name="_xlnm.Print_Area" localSheetId="4">'시세외 특별회계(위임)'!$B$1:$L$83</definedName>
    <definedName name="_xlnm.Print_Titles" localSheetId="3">'군구세외 과목별(수정)'!$5:$6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특별회계(수정)'!$5:$6</definedName>
    <definedName name="_xlnm.Print_Titles" localSheetId="4">'시세외 특별회계(위임)'!$5:$6</definedName>
  </definedNames>
  <calcPr calcId="181029" fullCalcOnLoad="1"/>
</workbook>
</file>

<file path=xl/calcChain.xml><?xml version="1.0" encoding="utf-8"?>
<calcChain xmlns="http://schemas.openxmlformats.org/spreadsheetml/2006/main">
  <c r="P57" i="58" l="1"/>
  <c r="O56" i="58"/>
  <c r="P45" i="58"/>
  <c r="P19" i="58"/>
  <c r="P15" i="58"/>
  <c r="P11" i="58"/>
  <c r="K8" i="58"/>
  <c r="K8" i="59"/>
  <c r="P21" i="59"/>
  <c r="H8" i="59"/>
  <c r="H7" i="59"/>
  <c r="O32" i="61"/>
  <c r="O24" i="61"/>
  <c r="G11" i="61"/>
  <c r="O56" i="57"/>
  <c r="L47" i="57"/>
  <c r="M43" i="57"/>
  <c r="M39" i="57"/>
  <c r="L38" i="57"/>
  <c r="L35" i="57"/>
  <c r="M33" i="57"/>
  <c r="O31" i="57"/>
  <c r="M31" i="57"/>
  <c r="M30" i="57"/>
  <c r="M27" i="57"/>
  <c r="M25" i="57"/>
  <c r="M24" i="57"/>
  <c r="M23" i="57"/>
  <c r="M21" i="57"/>
  <c r="M19" i="57"/>
  <c r="O18" i="57"/>
  <c r="M17" i="57"/>
  <c r="O16" i="57"/>
  <c r="L15" i="57"/>
  <c r="M13" i="57"/>
  <c r="L11" i="57"/>
  <c r="M10" i="57"/>
  <c r="L72" i="55"/>
  <c r="M71" i="55"/>
  <c r="L64" i="55"/>
  <c r="P56" i="55"/>
  <c r="P50" i="55"/>
  <c r="P44" i="55"/>
  <c r="L37" i="55"/>
  <c r="L30" i="55"/>
  <c r="M30" i="55"/>
  <c r="O26" i="55"/>
  <c r="L25" i="55"/>
  <c r="M23" i="55"/>
  <c r="L18" i="55"/>
  <c r="L16" i="55"/>
  <c r="L14" i="55"/>
  <c r="M57" i="55"/>
  <c r="M56" i="55"/>
  <c r="L53" i="55"/>
  <c r="M49" i="55"/>
  <c r="L38" i="55"/>
  <c r="L31" i="55"/>
  <c r="M25" i="55"/>
  <c r="M24" i="55"/>
  <c r="L17" i="55"/>
  <c r="M15" i="55"/>
  <c r="O56" i="55"/>
  <c r="L56" i="55"/>
  <c r="L50" i="55"/>
  <c r="M32" i="55"/>
  <c r="L32" i="55"/>
  <c r="L29" i="55"/>
  <c r="M14" i="55"/>
  <c r="L59" i="55"/>
  <c r="M55" i="55"/>
  <c r="M43" i="55"/>
  <c r="M37" i="55"/>
  <c r="M19" i="55"/>
  <c r="M31" i="55"/>
  <c r="B4" i="59"/>
  <c r="B2" i="59"/>
  <c r="B4" i="61"/>
  <c r="B2" i="61"/>
  <c r="B4" i="58"/>
  <c r="B4" i="57"/>
  <c r="F11" i="61"/>
  <c r="F10" i="61"/>
  <c r="H11" i="61"/>
  <c r="H8" i="61"/>
  <c r="K11" i="61"/>
  <c r="K8" i="61"/>
  <c r="K7" i="61"/>
  <c r="F12" i="61"/>
  <c r="H12" i="61"/>
  <c r="K12" i="61"/>
  <c r="K9" i="61"/>
  <c r="O33" i="61"/>
  <c r="O34" i="61"/>
  <c r="O35" i="61"/>
  <c r="O36" i="61"/>
  <c r="L3" i="59"/>
  <c r="L3" i="61"/>
  <c r="L3" i="58"/>
  <c r="L3" i="57"/>
  <c r="E12" i="61"/>
  <c r="E9" i="61"/>
  <c r="E11" i="61"/>
  <c r="H9" i="61"/>
  <c r="F9" i="61"/>
  <c r="B2" i="58"/>
  <c r="M77" i="57"/>
  <c r="L77" i="57"/>
  <c r="M75" i="57"/>
  <c r="L75" i="57"/>
  <c r="M73" i="57"/>
  <c r="L73" i="57"/>
  <c r="M71" i="57"/>
  <c r="L71" i="57"/>
  <c r="M70" i="57"/>
  <c r="L70" i="57"/>
  <c r="M68" i="57"/>
  <c r="L68" i="57"/>
  <c r="M66" i="57"/>
  <c r="L66" i="57"/>
  <c r="M64" i="57"/>
  <c r="L64" i="57"/>
  <c r="M61" i="57"/>
  <c r="L61" i="57"/>
  <c r="M59" i="57"/>
  <c r="L59" i="57"/>
  <c r="M57" i="57"/>
  <c r="L57" i="57"/>
  <c r="M55" i="57"/>
  <c r="L55" i="57"/>
  <c r="M54" i="57"/>
  <c r="M53" i="57"/>
  <c r="L53" i="57"/>
  <c r="M51" i="57"/>
  <c r="L51" i="57"/>
  <c r="M49" i="57"/>
  <c r="L49" i="57"/>
  <c r="M47" i="57"/>
  <c r="M45" i="57"/>
  <c r="L45" i="57"/>
  <c r="L43" i="57"/>
  <c r="L39" i="57"/>
  <c r="M37" i="57"/>
  <c r="L37" i="57"/>
  <c r="M35" i="57"/>
  <c r="L32" i="57"/>
  <c r="M29" i="57"/>
  <c r="L29" i="57"/>
  <c r="L25" i="57"/>
  <c r="E8" i="57"/>
  <c r="M18" i="57"/>
  <c r="M15" i="57"/>
  <c r="L13" i="57"/>
  <c r="B2" i="55"/>
  <c r="O44" i="55"/>
  <c r="M77" i="55"/>
  <c r="L77" i="55"/>
  <c r="M50" i="55"/>
  <c r="M70" i="55"/>
  <c r="L70" i="55"/>
  <c r="L55" i="55"/>
  <c r="M38" i="55"/>
  <c r="L19" i="55"/>
  <c r="O45" i="58"/>
  <c r="B2" i="57"/>
  <c r="L46" i="57"/>
  <c r="M72" i="57"/>
  <c r="L72" i="57"/>
  <c r="M76" i="57"/>
  <c r="L76" i="57"/>
  <c r="L43" i="55"/>
  <c r="L15" i="55"/>
  <c r="L74" i="57"/>
  <c r="M74" i="57"/>
  <c r="O82" i="59"/>
  <c r="O21" i="59"/>
  <c r="O53" i="59"/>
  <c r="P82" i="59"/>
  <c r="O11" i="58"/>
  <c r="O53" i="58"/>
  <c r="O19" i="58"/>
  <c r="O57" i="58"/>
  <c r="O49" i="58"/>
  <c r="O15" i="58"/>
  <c r="O16" i="59"/>
  <c r="P16" i="59"/>
  <c r="P26" i="59"/>
  <c r="O26" i="59"/>
  <c r="P44" i="59"/>
  <c r="O44" i="59"/>
  <c r="P47" i="59"/>
  <c r="O47" i="59"/>
  <c r="O50" i="59"/>
  <c r="P50" i="59"/>
  <c r="P55" i="59"/>
  <c r="O55" i="59"/>
  <c r="O80" i="59"/>
  <c r="P80" i="59"/>
  <c r="P79" i="59"/>
  <c r="O46" i="59"/>
  <c r="O11" i="59"/>
  <c r="P11" i="59"/>
  <c r="O14" i="59"/>
  <c r="P14" i="59"/>
  <c r="P24" i="59"/>
  <c r="O24" i="59"/>
  <c r="P34" i="59"/>
  <c r="P35" i="59"/>
  <c r="O35" i="59"/>
  <c r="O38" i="59"/>
  <c r="P38" i="59"/>
  <c r="O79" i="59"/>
  <c r="P19" i="59"/>
  <c r="O19" i="59"/>
  <c r="P32" i="59"/>
  <c r="O32" i="59"/>
  <c r="P58" i="59"/>
  <c r="O58" i="59"/>
  <c r="P83" i="59"/>
  <c r="O83" i="59"/>
  <c r="O52" i="59"/>
  <c r="O75" i="59"/>
  <c r="P27" i="59"/>
  <c r="O27" i="59"/>
  <c r="P30" i="59"/>
  <c r="O30" i="59"/>
  <c r="P45" i="59"/>
  <c r="O45" i="59"/>
  <c r="O51" i="59"/>
  <c r="P51" i="59"/>
  <c r="P56" i="59"/>
  <c r="O56" i="59"/>
  <c r="O74" i="59"/>
  <c r="P15" i="59"/>
  <c r="O15" i="59"/>
  <c r="O17" i="59"/>
  <c r="P17" i="59"/>
  <c r="O25" i="59"/>
  <c r="P25" i="59"/>
  <c r="P39" i="59"/>
  <c r="O39" i="59"/>
  <c r="O43" i="59"/>
  <c r="P43" i="59"/>
  <c r="P54" i="59"/>
  <c r="O54" i="59"/>
  <c r="K7" i="59"/>
  <c r="O87" i="59"/>
  <c r="O92" i="59"/>
  <c r="E8" i="59"/>
  <c r="P20" i="59"/>
  <c r="O20" i="59"/>
  <c r="O33" i="59"/>
  <c r="P33" i="59"/>
  <c r="P59" i="59"/>
  <c r="O59" i="59"/>
  <c r="O10" i="59"/>
  <c r="O23" i="59"/>
  <c r="P23" i="59"/>
  <c r="G8" i="59"/>
  <c r="L8" i="59"/>
  <c r="O18" i="59"/>
  <c r="P18" i="59"/>
  <c r="O22" i="59"/>
  <c r="O31" i="59"/>
  <c r="P31" i="59"/>
  <c r="O57" i="59"/>
  <c r="P57" i="59"/>
  <c r="H10" i="61"/>
  <c r="O27" i="61"/>
  <c r="P27" i="61"/>
  <c r="O17" i="61"/>
  <c r="P24" i="61"/>
  <c r="P30" i="61"/>
  <c r="O30" i="61"/>
  <c r="O21" i="61"/>
  <c r="P21" i="61"/>
  <c r="G8" i="61"/>
  <c r="L11" i="61"/>
  <c r="P18" i="61"/>
  <c r="O29" i="61"/>
  <c r="P29" i="61"/>
  <c r="O15" i="61"/>
  <c r="P15" i="61"/>
  <c r="I12" i="61"/>
  <c r="O18" i="61"/>
  <c r="P34" i="61"/>
  <c r="P32" i="61"/>
  <c r="P35" i="61"/>
  <c r="P22" i="61"/>
  <c r="O23" i="61"/>
  <c r="P23" i="61"/>
  <c r="P33" i="61"/>
  <c r="P36" i="61"/>
  <c r="O20" i="61"/>
  <c r="G12" i="61"/>
  <c r="M12" i="61"/>
  <c r="O28" i="61"/>
  <c r="O16" i="61"/>
  <c r="O14" i="61"/>
  <c r="P58" i="57"/>
  <c r="P14" i="57"/>
  <c r="P17" i="57"/>
  <c r="O20" i="57"/>
  <c r="P20" i="57"/>
  <c r="O61" i="57"/>
  <c r="L12" i="57"/>
  <c r="P24" i="57"/>
  <c r="P27" i="57"/>
  <c r="P31" i="57"/>
  <c r="P43" i="57"/>
  <c r="O43" i="57"/>
  <c r="O75" i="57"/>
  <c r="P74" i="57"/>
  <c r="P55" i="57"/>
  <c r="O55" i="57"/>
  <c r="P11" i="57"/>
  <c r="P15" i="57"/>
  <c r="P18" i="57"/>
  <c r="P21" i="57"/>
  <c r="O47" i="57"/>
  <c r="M67" i="57"/>
  <c r="L67" i="57"/>
  <c r="O29" i="57"/>
  <c r="P28" i="57"/>
  <c r="P29" i="57"/>
  <c r="P32" i="57"/>
  <c r="P44" i="57"/>
  <c r="M63" i="57"/>
  <c r="L63" i="57"/>
  <c r="O32" i="57"/>
  <c r="P36" i="57"/>
  <c r="P37" i="57"/>
  <c r="O44" i="57"/>
  <c r="O49" i="57"/>
  <c r="P48" i="57"/>
  <c r="O53" i="57"/>
  <c r="P53" i="57"/>
  <c r="P56" i="57"/>
  <c r="P59" i="57"/>
  <c r="O59" i="57"/>
  <c r="O73" i="57"/>
  <c r="O76" i="57"/>
  <c r="P13" i="57"/>
  <c r="P12" i="57"/>
  <c r="P16" i="57"/>
  <c r="P19" i="57"/>
  <c r="M69" i="57"/>
  <c r="L69" i="57"/>
  <c r="O77" i="57"/>
  <c r="P51" i="57"/>
  <c r="O51" i="57"/>
  <c r="O23" i="57"/>
  <c r="P23" i="57"/>
  <c r="P22" i="57"/>
  <c r="P26" i="57"/>
  <c r="P30" i="57"/>
  <c r="P33" i="57"/>
  <c r="O33" i="57"/>
  <c r="P45" i="57"/>
  <c r="O45" i="57"/>
  <c r="O35" i="57"/>
  <c r="H8" i="57"/>
  <c r="O26" i="57"/>
  <c r="P38" i="57"/>
  <c r="O41" i="57"/>
  <c r="L41" i="57"/>
  <c r="M41" i="57"/>
  <c r="P50" i="57"/>
  <c r="O54" i="57"/>
  <c r="P54" i="57"/>
  <c r="O57" i="57"/>
  <c r="P57" i="57"/>
  <c r="L65" i="57"/>
  <c r="M65" i="57"/>
  <c r="P39" i="57"/>
  <c r="O58" i="57"/>
  <c r="K8" i="57"/>
  <c r="L48" i="57"/>
  <c r="L52" i="57"/>
  <c r="O71" i="57"/>
  <c r="P71" i="57"/>
  <c r="O24" i="57"/>
  <c r="M11" i="57"/>
  <c r="O17" i="57"/>
  <c r="L24" i="57"/>
  <c r="L31" i="57"/>
  <c r="M38" i="57"/>
  <c r="L60" i="57"/>
  <c r="O10" i="57"/>
  <c r="O11" i="57"/>
  <c r="O21" i="57"/>
  <c r="L18" i="57"/>
  <c r="O39" i="57"/>
  <c r="L54" i="57"/>
  <c r="O22" i="57"/>
  <c r="O46" i="57"/>
  <c r="O48" i="57"/>
  <c r="O52" i="57"/>
  <c r="O60" i="57"/>
  <c r="O30" i="57"/>
  <c r="O27" i="57"/>
  <c r="L19" i="57"/>
  <c r="M32" i="57"/>
  <c r="O64" i="57"/>
  <c r="O68" i="57"/>
  <c r="O13" i="57"/>
  <c r="O19" i="57"/>
  <c r="L14" i="57"/>
  <c r="L27" i="57"/>
  <c r="L33" i="57"/>
  <c r="O15" i="57"/>
  <c r="L34" i="57"/>
  <c r="M14" i="57"/>
  <c r="L21" i="57"/>
  <c r="L50" i="57"/>
  <c r="L56" i="57"/>
  <c r="O42" i="57"/>
  <c r="M50" i="57"/>
  <c r="M56" i="57"/>
  <c r="O70" i="57"/>
  <c r="O14" i="57"/>
  <c r="O66" i="57"/>
  <c r="L42" i="57"/>
  <c r="O50" i="57"/>
  <c r="L22" i="57"/>
  <c r="L16" i="57"/>
  <c r="M42" i="57"/>
  <c r="L10" i="57"/>
  <c r="M16" i="57"/>
  <c r="O38" i="57"/>
  <c r="L17" i="57"/>
  <c r="L23" i="57"/>
  <c r="L30" i="57"/>
  <c r="O37" i="57"/>
  <c r="O25" i="57"/>
  <c r="O25" i="55"/>
  <c r="P25" i="55"/>
  <c r="P39" i="55"/>
  <c r="O55" i="55"/>
  <c r="P55" i="55"/>
  <c r="P17" i="55"/>
  <c r="O17" i="55"/>
  <c r="P57" i="55"/>
  <c r="K8" i="55"/>
  <c r="K7" i="55"/>
  <c r="P15" i="55"/>
  <c r="O31" i="55"/>
  <c r="P31" i="55"/>
  <c r="P21" i="55"/>
  <c r="O13" i="55"/>
  <c r="O20" i="55"/>
  <c r="P20" i="55"/>
  <c r="P58" i="55"/>
  <c r="O58" i="55"/>
  <c r="M65" i="55"/>
  <c r="P27" i="55"/>
  <c r="P18" i="55"/>
  <c r="P24" i="55"/>
  <c r="O24" i="55"/>
  <c r="P54" i="55"/>
  <c r="O19" i="55"/>
  <c r="P19" i="55"/>
  <c r="O32" i="55"/>
  <c r="P32" i="55"/>
  <c r="P51" i="55"/>
  <c r="P11" i="55"/>
  <c r="O43" i="55"/>
  <c r="P43" i="55"/>
  <c r="P45" i="55"/>
  <c r="O59" i="55"/>
  <c r="P71" i="55"/>
  <c r="O14" i="55"/>
  <c r="O57" i="55"/>
  <c r="O16" i="55"/>
  <c r="L13" i="55"/>
  <c r="O38" i="55"/>
  <c r="O61" i="55"/>
  <c r="P14" i="55"/>
  <c r="M16" i="55"/>
  <c r="L71" i="55"/>
  <c r="E8" i="55"/>
  <c r="E7" i="55"/>
  <c r="P26" i="55"/>
  <c r="O33" i="55"/>
  <c r="M17" i="55"/>
  <c r="L23" i="55"/>
  <c r="F8" i="55"/>
  <c r="P38" i="55"/>
  <c r="M10" i="55"/>
  <c r="M29" i="55"/>
  <c r="M46" i="55"/>
  <c r="L52" i="55"/>
  <c r="M52" i="55"/>
  <c r="L36" i="55"/>
  <c r="M36" i="55"/>
  <c r="H8" i="55"/>
  <c r="L74" i="55"/>
  <c r="M74" i="55"/>
  <c r="M9" i="55"/>
  <c r="L46" i="55"/>
  <c r="O15" i="55"/>
  <c r="O18" i="55"/>
  <c r="M42" i="55"/>
  <c r="O66" i="55"/>
  <c r="L9" i="55"/>
  <c r="L54" i="55"/>
  <c r="L24" i="55"/>
  <c r="M54" i="55"/>
  <c r="O54" i="55"/>
  <c r="O75" i="55"/>
  <c r="L57" i="55"/>
  <c r="G8" i="55"/>
  <c r="M33" i="55"/>
  <c r="L33" i="55"/>
  <c r="L39" i="55"/>
  <c r="O27" i="55"/>
  <c r="L51" i="55"/>
  <c r="M68" i="55"/>
  <c r="L68" i="55"/>
  <c r="M27" i="55"/>
  <c r="L27" i="55"/>
  <c r="M73" i="55"/>
  <c r="O73" i="55"/>
  <c r="L66" i="55"/>
  <c r="M66" i="55"/>
  <c r="O21" i="55"/>
  <c r="M47" i="55"/>
  <c r="L47" i="55"/>
  <c r="M21" i="55"/>
  <c r="L21" i="55"/>
  <c r="M35" i="55"/>
  <c r="O45" i="55"/>
  <c r="M75" i="55"/>
  <c r="L75" i="55"/>
  <c r="M45" i="55"/>
  <c r="L45" i="55"/>
  <c r="O47" i="55"/>
  <c r="O35" i="55"/>
  <c r="L10" i="55"/>
  <c r="M59" i="55"/>
  <c r="M13" i="55"/>
  <c r="O51" i="55"/>
  <c r="L35" i="55"/>
  <c r="O71" i="55"/>
  <c r="M53" i="55"/>
  <c r="L73" i="55"/>
  <c r="O50" i="55"/>
  <c r="L69" i="55"/>
  <c r="L60" i="55"/>
  <c r="M60" i="55"/>
  <c r="L22" i="55"/>
  <c r="M22" i="55"/>
  <c r="M41" i="55"/>
  <c r="L41" i="55"/>
  <c r="M48" i="55"/>
  <c r="L48" i="55"/>
  <c r="M63" i="55"/>
  <c r="L63" i="55"/>
  <c r="L67" i="55"/>
  <c r="M67" i="55"/>
  <c r="M34" i="55"/>
  <c r="L34" i="55"/>
  <c r="M72" i="55"/>
  <c r="M76" i="55"/>
  <c r="L76" i="55"/>
  <c r="L65" i="55"/>
  <c r="M18" i="55"/>
  <c r="L49" i="55"/>
  <c r="O23" i="55"/>
  <c r="O42" i="55"/>
  <c r="L42" i="55"/>
  <c r="O23" i="58"/>
  <c r="P10" i="59"/>
  <c r="P9" i="59"/>
  <c r="O85" i="59"/>
  <c r="P85" i="59"/>
  <c r="E7" i="59"/>
  <c r="O29" i="59"/>
  <c r="O61" i="59"/>
  <c r="O49" i="59"/>
  <c r="P49" i="59"/>
  <c r="P91" i="59"/>
  <c r="O91" i="59"/>
  <c r="P81" i="59"/>
  <c r="O34" i="59"/>
  <c r="O37" i="59"/>
  <c r="P92" i="59"/>
  <c r="J8" i="59"/>
  <c r="J7" i="59"/>
  <c r="O13" i="59"/>
  <c r="P46" i="59"/>
  <c r="O78" i="59"/>
  <c r="O42" i="59"/>
  <c r="P42" i="59"/>
  <c r="P22" i="59"/>
  <c r="P86" i="59"/>
  <c r="O86" i="59"/>
  <c r="O81" i="59"/>
  <c r="P52" i="59"/>
  <c r="P53" i="59"/>
  <c r="P74" i="59"/>
  <c r="O9" i="59"/>
  <c r="F8" i="59"/>
  <c r="P87" i="59"/>
  <c r="P75" i="59"/>
  <c r="J12" i="61"/>
  <c r="P17" i="61"/>
  <c r="P25" i="61"/>
  <c r="P16" i="61"/>
  <c r="I11" i="61"/>
  <c r="P28" i="61"/>
  <c r="O22" i="61"/>
  <c r="O26" i="61"/>
  <c r="G9" i="61"/>
  <c r="M9" i="61"/>
  <c r="P20" i="61"/>
  <c r="O31" i="61"/>
  <c r="O19" i="61"/>
  <c r="P77" i="57"/>
  <c r="F8" i="57"/>
  <c r="O12" i="57"/>
  <c r="O40" i="57"/>
  <c r="L36" i="57"/>
  <c r="M36" i="57"/>
  <c r="M60" i="57"/>
  <c r="L40" i="57"/>
  <c r="M40" i="57"/>
  <c r="P75" i="57"/>
  <c r="P42" i="57"/>
  <c r="M22" i="57"/>
  <c r="P72" i="57"/>
  <c r="P52" i="57"/>
  <c r="O72" i="57"/>
  <c r="M46" i="57"/>
  <c r="M12" i="57"/>
  <c r="G8" i="57"/>
  <c r="M9" i="57"/>
  <c r="L9" i="57"/>
  <c r="M28" i="57"/>
  <c r="L28" i="57"/>
  <c r="M52" i="57"/>
  <c r="P41" i="57"/>
  <c r="O9" i="57"/>
  <c r="L62" i="57"/>
  <c r="M62" i="57"/>
  <c r="O74" i="57"/>
  <c r="J8" i="57"/>
  <c r="M48" i="57"/>
  <c r="H7" i="57"/>
  <c r="P73" i="57"/>
  <c r="P49" i="57"/>
  <c r="P60" i="57"/>
  <c r="P10" i="57"/>
  <c r="P68" i="57"/>
  <c r="O36" i="57"/>
  <c r="P34" i="57"/>
  <c r="P47" i="57"/>
  <c r="I8" i="57"/>
  <c r="P9" i="57"/>
  <c r="P25" i="57"/>
  <c r="O34" i="57"/>
  <c r="K7" i="57"/>
  <c r="P46" i="57"/>
  <c r="M34" i="57"/>
  <c r="P61" i="57"/>
  <c r="O28" i="57"/>
  <c r="P35" i="57"/>
  <c r="P76" i="57"/>
  <c r="O77" i="55"/>
  <c r="P49" i="55"/>
  <c r="O49" i="55"/>
  <c r="P64" i="55"/>
  <c r="P29" i="55"/>
  <c r="P16" i="55"/>
  <c r="P70" i="55"/>
  <c r="O70" i="55"/>
  <c r="P33" i="55"/>
  <c r="P53" i="55"/>
  <c r="O53" i="55"/>
  <c r="P68" i="55"/>
  <c r="P10" i="55"/>
  <c r="O10" i="55"/>
  <c r="P30" i="55"/>
  <c r="P37" i="55"/>
  <c r="O37" i="55"/>
  <c r="O30" i="55"/>
  <c r="P75" i="55"/>
  <c r="P59" i="55"/>
  <c r="O68" i="55"/>
  <c r="O29" i="55"/>
  <c r="P73" i="55"/>
  <c r="P35" i="55"/>
  <c r="L12" i="55"/>
  <c r="M12" i="55"/>
  <c r="M51" i="55"/>
  <c r="M61" i="55"/>
  <c r="M11" i="55"/>
  <c r="L11" i="55"/>
  <c r="L61" i="55"/>
  <c r="O64" i="55"/>
  <c r="M64" i="55"/>
  <c r="O11" i="55"/>
  <c r="M8" i="55"/>
  <c r="G7" i="55"/>
  <c r="L8" i="55"/>
  <c r="L62" i="55"/>
  <c r="L28" i="55"/>
  <c r="M28" i="55"/>
  <c r="M40" i="55"/>
  <c r="L40" i="55"/>
  <c r="F7" i="55"/>
  <c r="M69" i="55"/>
  <c r="P78" i="59"/>
  <c r="P12" i="59"/>
  <c r="O12" i="59"/>
  <c r="P28" i="59"/>
  <c r="O28" i="59"/>
  <c r="P84" i="59"/>
  <c r="O84" i="59"/>
  <c r="P29" i="59"/>
  <c r="P13" i="59"/>
  <c r="P48" i="59"/>
  <c r="O48" i="59"/>
  <c r="F7" i="59"/>
  <c r="P41" i="59"/>
  <c r="O41" i="59"/>
  <c r="I8" i="59"/>
  <c r="P36" i="59"/>
  <c r="O36" i="59"/>
  <c r="P60" i="59"/>
  <c r="O60" i="59"/>
  <c r="P77" i="59"/>
  <c r="O77" i="59"/>
  <c r="P37" i="59"/>
  <c r="P61" i="59"/>
  <c r="M8" i="59"/>
  <c r="J11" i="61"/>
  <c r="P14" i="61"/>
  <c r="P19" i="61"/>
  <c r="P13" i="61"/>
  <c r="P31" i="61"/>
  <c r="O13" i="61"/>
  <c r="P26" i="61"/>
  <c r="O25" i="61"/>
  <c r="P70" i="57"/>
  <c r="G7" i="57"/>
  <c r="M8" i="57"/>
  <c r="L8" i="57"/>
  <c r="P67" i="57"/>
  <c r="O67" i="57"/>
  <c r="P65" i="57"/>
  <c r="O65" i="57"/>
  <c r="P63" i="57"/>
  <c r="O63" i="57"/>
  <c r="P69" i="57"/>
  <c r="O69" i="57"/>
  <c r="J7" i="57"/>
  <c r="P40" i="57"/>
  <c r="O8" i="57"/>
  <c r="F7" i="57"/>
  <c r="P8" i="57"/>
  <c r="P66" i="57"/>
  <c r="P64" i="57"/>
  <c r="P61" i="55"/>
  <c r="P13" i="55"/>
  <c r="P65" i="55"/>
  <c r="O65" i="55"/>
  <c r="P63" i="55"/>
  <c r="O63" i="55"/>
  <c r="P22" i="55"/>
  <c r="O22" i="55"/>
  <c r="P67" i="55"/>
  <c r="O67" i="55"/>
  <c r="P72" i="55"/>
  <c r="O72" i="55"/>
  <c r="P42" i="55"/>
  <c r="P69" i="55"/>
  <c r="O69" i="55"/>
  <c r="P48" i="55"/>
  <c r="O48" i="55"/>
  <c r="P34" i="55"/>
  <c r="O34" i="55"/>
  <c r="P41" i="55"/>
  <c r="O41" i="55"/>
  <c r="P12" i="55"/>
  <c r="P74" i="55"/>
  <c r="O74" i="55"/>
  <c r="O12" i="55"/>
  <c r="P76" i="55"/>
  <c r="O76" i="55"/>
  <c r="P46" i="55"/>
  <c r="O46" i="55"/>
  <c r="P36" i="55"/>
  <c r="O36" i="55"/>
  <c r="P52" i="55"/>
  <c r="O28" i="55"/>
  <c r="P77" i="55"/>
  <c r="P66" i="55"/>
  <c r="P60" i="55"/>
  <c r="O60" i="55"/>
  <c r="H7" i="55"/>
  <c r="P47" i="55"/>
  <c r="P23" i="55"/>
  <c r="P9" i="55"/>
  <c r="I8" i="55"/>
  <c r="O9" i="55"/>
  <c r="J8" i="55"/>
  <c r="J7" i="55"/>
  <c r="O52" i="55"/>
  <c r="O39" i="55"/>
  <c r="M39" i="55"/>
  <c r="M62" i="55"/>
  <c r="L7" i="55"/>
  <c r="M7" i="55"/>
  <c r="P40" i="59"/>
  <c r="O40" i="59"/>
  <c r="P73" i="59"/>
  <c r="O73" i="59"/>
  <c r="P62" i="57"/>
  <c r="O62" i="57"/>
  <c r="I7" i="57"/>
  <c r="P7" i="57"/>
  <c r="L7" i="57"/>
  <c r="M7" i="57"/>
  <c r="O7" i="57"/>
  <c r="O3" i="57"/>
  <c r="P62" i="55"/>
  <c r="O62" i="55"/>
  <c r="P28" i="55"/>
  <c r="P8" i="55"/>
  <c r="I7" i="55"/>
  <c r="P7" i="55"/>
  <c r="O8" i="55"/>
  <c r="P40" i="55"/>
  <c r="O40" i="55"/>
  <c r="O7" i="55"/>
  <c r="O3" i="55"/>
  <c r="P8" i="59"/>
  <c r="I7" i="59"/>
  <c r="P7" i="59"/>
  <c r="G7" i="59"/>
  <c r="O8" i="59"/>
  <c r="M7" i="59"/>
  <c r="L7" i="59"/>
  <c r="O7" i="59"/>
  <c r="O3" i="59"/>
  <c r="P18" i="58"/>
  <c r="O18" i="58"/>
  <c r="P53" i="58"/>
  <c r="P31" i="58"/>
  <c r="O31" i="58"/>
  <c r="O37" i="58"/>
  <c r="O59" i="58"/>
  <c r="P20" i="58"/>
  <c r="O20" i="58"/>
  <c r="P16" i="58"/>
  <c r="O16" i="58"/>
  <c r="P26" i="58"/>
  <c r="O26" i="58"/>
  <c r="O29" i="58"/>
  <c r="O70" i="58"/>
  <c r="O14" i="58"/>
  <c r="P14" i="58"/>
  <c r="P51" i="58"/>
  <c r="O51" i="58"/>
  <c r="P73" i="58"/>
  <c r="O73" i="58"/>
  <c r="O24" i="58"/>
  <c r="P24" i="58"/>
  <c r="O64" i="58"/>
  <c r="O13" i="58"/>
  <c r="O33" i="58"/>
  <c r="P33" i="58"/>
  <c r="P49" i="58"/>
  <c r="P21" i="58"/>
  <c r="P32" i="58"/>
  <c r="O35" i="58"/>
  <c r="K7" i="58"/>
  <c r="O58" i="58"/>
  <c r="P58" i="58"/>
  <c r="H8" i="58"/>
  <c r="H7" i="58"/>
  <c r="P17" i="58"/>
  <c r="P27" i="58"/>
  <c r="O27" i="58"/>
  <c r="P30" i="58"/>
  <c r="O30" i="58"/>
  <c r="O38" i="58"/>
  <c r="P38" i="58"/>
  <c r="P44" i="58"/>
  <c r="O77" i="58"/>
  <c r="P59" i="58"/>
  <c r="P42" i="58"/>
  <c r="O42" i="58"/>
  <c r="O44" i="58"/>
  <c r="P46" i="58"/>
  <c r="O68" i="58"/>
  <c r="P67" i="58"/>
  <c r="O61" i="58"/>
  <c r="P61" i="58"/>
  <c r="O10" i="58"/>
  <c r="O17" i="58"/>
  <c r="O71" i="58"/>
  <c r="P65" i="58"/>
  <c r="P66" i="58"/>
  <c r="O66" i="58"/>
  <c r="O21" i="58"/>
  <c r="P56" i="58"/>
  <c r="O75" i="58"/>
  <c r="O47" i="58"/>
  <c r="O32" i="58"/>
  <c r="O65" i="58"/>
  <c r="O22" i="58"/>
  <c r="O36" i="58"/>
  <c r="J8" i="58"/>
  <c r="P63" i="58"/>
  <c r="P72" i="58"/>
  <c r="P50" i="58"/>
  <c r="O50" i="58"/>
  <c r="O28" i="58"/>
  <c r="G8" i="58"/>
  <c r="O60" i="58"/>
  <c r="P60" i="58"/>
  <c r="O67" i="58"/>
  <c r="P64" i="58"/>
  <c r="P22" i="58"/>
  <c r="P23" i="58"/>
  <c r="P28" i="58"/>
  <c r="O76" i="58"/>
  <c r="E8" i="58"/>
  <c r="E7" i="58"/>
  <c r="P68" i="58"/>
  <c r="P29" i="58"/>
  <c r="P25" i="58"/>
  <c r="O25" i="58"/>
  <c r="F8" i="58"/>
  <c r="F7" i="58"/>
  <c r="O9" i="58"/>
  <c r="O43" i="58"/>
  <c r="P43" i="58"/>
  <c r="P71" i="58"/>
  <c r="P77" i="58"/>
  <c r="P69" i="58"/>
  <c r="O63" i="58"/>
  <c r="O72" i="58"/>
  <c r="P39" i="58"/>
  <c r="O39" i="58"/>
  <c r="O74" i="58"/>
  <c r="P36" i="58"/>
  <c r="O41" i="58"/>
  <c r="O55" i="58"/>
  <c r="P55" i="58"/>
  <c r="P9" i="58"/>
  <c r="I8" i="58"/>
  <c r="P8" i="58"/>
  <c r="P76" i="58"/>
  <c r="P34" i="58"/>
  <c r="P37" i="58"/>
  <c r="O69" i="58"/>
  <c r="O34" i="58"/>
  <c r="O46" i="58"/>
  <c r="P35" i="58"/>
  <c r="O12" i="58"/>
  <c r="P54" i="58"/>
  <c r="O54" i="58"/>
  <c r="P10" i="58"/>
  <c r="P47" i="58"/>
  <c r="P70" i="58"/>
  <c r="P40" i="58"/>
  <c r="P41" i="58"/>
  <c r="J7" i="58"/>
  <c r="P12" i="58"/>
  <c r="P13" i="58"/>
  <c r="P48" i="58"/>
  <c r="O48" i="58"/>
  <c r="P74" i="58"/>
  <c r="P75" i="58"/>
  <c r="O40" i="58"/>
  <c r="P62" i="58"/>
  <c r="P52" i="58"/>
  <c r="O52" i="58"/>
  <c r="I7" i="58"/>
  <c r="O62" i="58"/>
  <c r="G7" i="61"/>
  <c r="E8" i="61"/>
  <c r="L8" i="61"/>
  <c r="L9" i="61"/>
  <c r="E7" i="61"/>
  <c r="L7" i="61"/>
  <c r="G10" i="61"/>
  <c r="P12" i="61"/>
  <c r="K10" i="61"/>
  <c r="E10" i="61"/>
  <c r="L10" i="61"/>
  <c r="P11" i="61"/>
  <c r="H7" i="61"/>
  <c r="I10" i="61"/>
  <c r="M10" i="61"/>
  <c r="O10" i="61"/>
  <c r="O12" i="61"/>
  <c r="I9" i="61"/>
  <c r="O11" i="61"/>
  <c r="M11" i="61"/>
  <c r="L12" i="61"/>
  <c r="F8" i="61"/>
  <c r="M8" i="58"/>
  <c r="P7" i="58"/>
  <c r="G7" i="58"/>
  <c r="L8" i="58"/>
  <c r="O8" i="58"/>
  <c r="M8" i="61"/>
  <c r="I8" i="61"/>
  <c r="O8" i="61"/>
  <c r="F7" i="61"/>
  <c r="J9" i="61"/>
  <c r="P9" i="61"/>
  <c r="J10" i="61"/>
  <c r="P10" i="61"/>
  <c r="O9" i="61"/>
  <c r="M7" i="58"/>
  <c r="L7" i="58"/>
  <c r="O7" i="58"/>
  <c r="O3" i="58"/>
  <c r="M7" i="61"/>
  <c r="I7" i="61"/>
  <c r="O7" i="61"/>
  <c r="J8" i="61"/>
  <c r="P8" i="61"/>
  <c r="J7" i="61"/>
  <c r="P7" i="61"/>
  <c r="O3" i="61"/>
</calcChain>
</file>

<file path=xl/comments1.xml><?xml version="1.0" encoding="utf-8"?>
<comments xmlns="http://schemas.openxmlformats.org/spreadsheetml/2006/main">
  <authors>
    <author>user</author>
  </authors>
  <commentList>
    <comment ref="C72" authorId="0" shapeId="0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  <comment ref="C76" authorId="0" shapeId="0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90" authorId="0" shapeId="0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</commentList>
</comments>
</file>

<file path=xl/sharedStrings.xml><?xml version="1.0" encoding="utf-8"?>
<sst xmlns="http://schemas.openxmlformats.org/spreadsheetml/2006/main" count="437" uniqueCount="119">
  <si>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</si>
  <si>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</si>
  <si>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</si>
  <si>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</si>
  <si>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</si>
  <si>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</si>
  <si>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</si>
  <si>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</si>
  <si>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</si>
  <si>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</si>
  <si>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</si>
  <si>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</si>
  <si>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</si>
  <si>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</si>
  <si>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</si>
  <si>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</si>
  <si>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</si>
  <si>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</si>
  <si>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</si>
  <si>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</si>
  <si>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</si>
  <si>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</si>
  <si>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</si>
  <si>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</si>
  <si>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</si>
  <si>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</si>
  <si>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</si>
  <si>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</si>
  <si>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</si>
  <si>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</si>
  <si>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</si>
  <si>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</si>
  <si>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</si>
  <si>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</si>
  <si>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</si>
  <si>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</si>
  <si>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</si>
  <si>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</si>
  <si>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</si>
  <si>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</si>
  <si>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</si>
  <si>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</si>
  <si>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</si>
  <si>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</si>
  <si>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</si>
  <si>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</si>
  <si>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</si>
  <si>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</si>
  <si>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</si>
  <si>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</si>
  <si>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</si>
  <si>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</si>
  <si>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</si>
  <si>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</si>
  <si>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</si>
  <si>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</si>
  <si>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</si>
  <si>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</si>
  <si>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</si>
  <si>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</si>
  <si>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</si>
  <si>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</si>
  <si>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</si>
  <si>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</si>
  <si>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</si>
  <si>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</si>
  <si>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</si>
  <si>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</si>
  <si>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</si>
  <si>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</si>
  <si>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</si>
  <si>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</si>
  <si>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</si>
  <si>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</si>
  <si>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</si>
  <si>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</si>
  <si>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</si>
  <si>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</si>
  <si>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</si>
  <si>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</si>
  <si>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</si>
  <si>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</si>
  <si>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</si>
  <si>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</si>
  <si>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</si>
  <si>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</si>
  <si>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</si>
  <si>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</si>
  <si>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</si>
  <si>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</si>
  <si>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</si>
  <si>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</si>
  <si>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</si>
  <si>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</si>
  <si>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</si>
  <si>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</si>
  <si>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</si>
  <si>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변상금</t>
    <phoneticPr fontId="2" type="noConversion"/>
  </si>
  <si>
    <t>기반시설부담금</t>
    <phoneticPr fontId="2" type="noConversion"/>
  </si>
  <si>
    <t>학교용지부담금</t>
    <phoneticPr fontId="2" type="noConversion"/>
  </si>
  <si>
    <t>교통유발부담금</t>
    <phoneticPr fontId="2" type="noConversion"/>
  </si>
  <si>
    <t>기타과징금</t>
    <phoneticPr fontId="2" type="noConversion"/>
  </si>
  <si>
    <t>부담금</t>
    <phoneticPr fontId="2" type="noConversion"/>
  </si>
  <si>
    <t>지난년도수입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</si>
  <si>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</si>
  <si>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</si>
  <si>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</si>
  <si>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</si>
  <si>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</si>
  <si>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</si>
  <si>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</si>
  <si>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</si>
  <si>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</si>
  <si>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</si>
  <si>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</si>
  <si>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</si>
  <si>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정리보류액</t>
  </si>
  <si>
    <t>서구</t>
    <phoneticPr fontId="2" type="noConversion"/>
  </si>
  <si>
    <t xml:space="preserve">2024년  1월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</si>
</sst>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>
      <alignment vertical="center"/>
    </xf>
  </cellStyleXfs>
  <cellXfs count="147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80" fontId="6" fillId="4" borderId="11" xfId="1" applyNumberFormat="1" applyFont="1" applyFill="1" applyBorder="1" applyAlignment="1" applyProtection="1">
      <alignment vertical="center" shrinkToFit="1"/>
    </xf>
    <xf numFmtId="180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80" fontId="6" fillId="4" borderId="15" xfId="1" applyNumberFormat="1" applyFont="1" applyFill="1" applyBorder="1" applyAlignment="1" applyProtection="1">
      <alignment vertical="center" shrinkToFit="1"/>
    </xf>
    <xf numFmtId="180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80" fontId="6" fillId="4" borderId="27" xfId="1" applyNumberFormat="1" applyFont="1" applyFill="1" applyBorder="1" applyAlignment="1" applyProtection="1">
      <alignment vertical="center" shrinkToFit="1"/>
    </xf>
    <xf numFmtId="180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41" fontId="6" fillId="0" borderId="0" xfId="0" applyNumberFormat="1" applyFont="1" applyAlignment="1" applyProtection="1">
      <alignment vertical="center"/>
    </xf>
    <xf numFmtId="41" fontId="11" fillId="5" borderId="32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3" xfId="0" applyFont="1" applyBorder="1" applyAlignment="1" applyProtection="1">
      <alignment horizontal="left" vertical="center"/>
      <protection locked="0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29" xfId="1" applyFont="1" applyFill="1" applyBorder="1" applyAlignment="1" applyProtection="1">
      <alignment horizontal="right" vertical="center"/>
    </xf>
    <xf numFmtId="41" fontId="6" fillId="4" borderId="30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1" xfId="1" applyFont="1" applyFill="1" applyBorder="1" applyAlignment="1" applyProtection="1">
      <alignment horizontal="center" vertical="center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34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4" fillId="12" borderId="32" xfId="1" applyFont="1" applyFill="1" applyBorder="1" applyAlignment="1" applyProtection="1">
      <alignment horizontal="center" vertical="center"/>
    </xf>
    <xf numFmtId="41" fontId="14" fillId="12" borderId="11" xfId="1" applyFont="1" applyFill="1" applyBorder="1" applyAlignment="1" applyProtection="1">
      <alignment horizontal="center" vertical="center"/>
    </xf>
    <xf numFmtId="41" fontId="6" fillId="12" borderId="34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34" xfId="1" applyFont="1" applyFill="1" applyBorder="1" applyAlignment="1" applyProtection="1">
      <alignment horizontal="center" vertical="center"/>
    </xf>
    <xf numFmtId="41" fontId="14" fillId="12" borderId="22" xfId="1" applyFont="1" applyFill="1" applyBorder="1" applyAlignment="1" applyProtection="1">
      <alignment horizontal="center" vertical="center"/>
    </xf>
    <xf numFmtId="41" fontId="14" fillId="12" borderId="15" xfId="1" applyFont="1" applyFill="1" applyBorder="1" applyAlignment="1" applyProtection="1">
      <alignment horizontal="center" vertical="center"/>
    </xf>
    <xf numFmtId="41" fontId="14" fillId="4" borderId="32" xfId="1" applyFont="1" applyFill="1" applyBorder="1" applyAlignment="1" applyProtection="1">
      <alignment horizontal="center" vertical="center"/>
    </xf>
    <xf numFmtId="41" fontId="14" fillId="4" borderId="11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32" name="Line 1">
          <a:extLst>
            <a:ext uri="{FF2B5EF4-FFF2-40B4-BE49-F238E27FC236}">
              <a16:creationId xmlns:a16="http://schemas.microsoft.com/office/drawing/2014/main" id="{91ED80A2-A18C-33A4-8A20-FD39741B4D7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33" name="Line 1">
          <a:extLst>
            <a:ext uri="{FF2B5EF4-FFF2-40B4-BE49-F238E27FC236}">
              <a16:creationId xmlns:a16="http://schemas.microsoft.com/office/drawing/2014/main" id="{639F40BB-7CD4-E480-DF30-9DC4561CBC2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34" name="Line 1">
          <a:extLst>
            <a:ext uri="{FF2B5EF4-FFF2-40B4-BE49-F238E27FC236}">
              <a16:creationId xmlns:a16="http://schemas.microsoft.com/office/drawing/2014/main" id="{9BE04CA3-B097-64C7-F06E-A72B89418E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35" name="Line 1">
          <a:extLst>
            <a:ext uri="{FF2B5EF4-FFF2-40B4-BE49-F238E27FC236}">
              <a16:creationId xmlns:a16="http://schemas.microsoft.com/office/drawing/2014/main" id="{76E49DF8-62FF-EF72-A97B-52B369EAFD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36" name="Line 1">
          <a:extLst>
            <a:ext uri="{FF2B5EF4-FFF2-40B4-BE49-F238E27FC236}">
              <a16:creationId xmlns:a16="http://schemas.microsoft.com/office/drawing/2014/main" id="{16296625-9134-3378-3C02-793525314C8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37" name="Line 1">
          <a:extLst>
            <a:ext uri="{FF2B5EF4-FFF2-40B4-BE49-F238E27FC236}">
              <a16:creationId xmlns:a16="http://schemas.microsoft.com/office/drawing/2014/main" id="{EC30667B-5039-642A-E3D8-1E74C8FED47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38" name="Line 1">
          <a:extLst>
            <a:ext uri="{FF2B5EF4-FFF2-40B4-BE49-F238E27FC236}">
              <a16:creationId xmlns:a16="http://schemas.microsoft.com/office/drawing/2014/main" id="{60F7AD1F-9635-4726-B604-646A884E3E0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39" name="Line 1">
          <a:extLst>
            <a:ext uri="{FF2B5EF4-FFF2-40B4-BE49-F238E27FC236}">
              <a16:creationId xmlns:a16="http://schemas.microsoft.com/office/drawing/2014/main" id="{68C2E07A-E19B-F03E-7CD8-8F9A687AB9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40" name="Line 1">
          <a:extLst>
            <a:ext uri="{FF2B5EF4-FFF2-40B4-BE49-F238E27FC236}">
              <a16:creationId xmlns:a16="http://schemas.microsoft.com/office/drawing/2014/main" id="{855DB9CC-C499-F2E9-4822-0945B918EB9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41" name="Line 1">
          <a:extLst>
            <a:ext uri="{FF2B5EF4-FFF2-40B4-BE49-F238E27FC236}">
              <a16:creationId xmlns:a16="http://schemas.microsoft.com/office/drawing/2014/main" id="{36E7BB84-D9BE-0A64-F336-A6070AA45E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42" name="Line 1">
          <a:extLst>
            <a:ext uri="{FF2B5EF4-FFF2-40B4-BE49-F238E27FC236}">
              <a16:creationId xmlns:a16="http://schemas.microsoft.com/office/drawing/2014/main" id="{CBACCF90-86F9-2376-0391-47EA0F04625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43" name="Line 1">
          <a:extLst>
            <a:ext uri="{FF2B5EF4-FFF2-40B4-BE49-F238E27FC236}">
              <a16:creationId xmlns:a16="http://schemas.microsoft.com/office/drawing/2014/main" id="{BA4CC8F8-5A40-E186-2E2F-17134E8B0F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44" name="Line 1">
          <a:extLst>
            <a:ext uri="{FF2B5EF4-FFF2-40B4-BE49-F238E27FC236}">
              <a16:creationId xmlns:a16="http://schemas.microsoft.com/office/drawing/2014/main" id="{C0608F24-9929-FB98-FB7D-95DF45DDD3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45" name="Line 1">
          <a:extLst>
            <a:ext uri="{FF2B5EF4-FFF2-40B4-BE49-F238E27FC236}">
              <a16:creationId xmlns:a16="http://schemas.microsoft.com/office/drawing/2014/main" id="{08E7D305-EEE1-4855-4E1B-F4B903DB657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46" name="Line 1">
          <a:extLst>
            <a:ext uri="{FF2B5EF4-FFF2-40B4-BE49-F238E27FC236}">
              <a16:creationId xmlns:a16="http://schemas.microsoft.com/office/drawing/2014/main" id="{25A4B069-A0C3-A5F1-3497-6274FC0AF9C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47" name="Line 1">
          <a:extLst>
            <a:ext uri="{FF2B5EF4-FFF2-40B4-BE49-F238E27FC236}">
              <a16:creationId xmlns:a16="http://schemas.microsoft.com/office/drawing/2014/main" id="{6960EE06-C556-073A-BFB2-97BCDFA7D4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48" name="Line 1">
          <a:extLst>
            <a:ext uri="{FF2B5EF4-FFF2-40B4-BE49-F238E27FC236}">
              <a16:creationId xmlns:a16="http://schemas.microsoft.com/office/drawing/2014/main" id="{991FDAAE-674C-3C56-9CC5-7CF23F2FC39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49" name="Line 1">
          <a:extLst>
            <a:ext uri="{FF2B5EF4-FFF2-40B4-BE49-F238E27FC236}">
              <a16:creationId xmlns:a16="http://schemas.microsoft.com/office/drawing/2014/main" id="{D4B0AF60-A415-F545-FEB7-92765B25FB4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50" name="Line 1">
          <a:extLst>
            <a:ext uri="{FF2B5EF4-FFF2-40B4-BE49-F238E27FC236}">
              <a16:creationId xmlns:a16="http://schemas.microsoft.com/office/drawing/2014/main" id="{D96B1C75-B9B8-2287-13B3-FBD225D0FE4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51" name="Line 1">
          <a:extLst>
            <a:ext uri="{FF2B5EF4-FFF2-40B4-BE49-F238E27FC236}">
              <a16:creationId xmlns:a16="http://schemas.microsoft.com/office/drawing/2014/main" id="{C29E75E3-AF02-2E99-8D42-86C8F6589CB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52" name="Line 1">
          <a:extLst>
            <a:ext uri="{FF2B5EF4-FFF2-40B4-BE49-F238E27FC236}">
              <a16:creationId xmlns:a16="http://schemas.microsoft.com/office/drawing/2014/main" id="{D3E6378A-6908-3A2E-39DB-08B588576D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53" name="Line 1">
          <a:extLst>
            <a:ext uri="{FF2B5EF4-FFF2-40B4-BE49-F238E27FC236}">
              <a16:creationId xmlns:a16="http://schemas.microsoft.com/office/drawing/2014/main" id="{A57526C6-5293-E0C7-89D9-149C801C3B6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54" name="Line 1">
          <a:extLst>
            <a:ext uri="{FF2B5EF4-FFF2-40B4-BE49-F238E27FC236}">
              <a16:creationId xmlns:a16="http://schemas.microsoft.com/office/drawing/2014/main" id="{BAD9A48F-8B89-707F-B776-D6E8A1EBD41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55" name="Line 1">
          <a:extLst>
            <a:ext uri="{FF2B5EF4-FFF2-40B4-BE49-F238E27FC236}">
              <a16:creationId xmlns:a16="http://schemas.microsoft.com/office/drawing/2014/main" id="{5FDEEC79-BB09-7D75-9989-37C9EA79863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56" name="Line 1">
          <a:extLst>
            <a:ext uri="{FF2B5EF4-FFF2-40B4-BE49-F238E27FC236}">
              <a16:creationId xmlns:a16="http://schemas.microsoft.com/office/drawing/2014/main" id="{A11CAD52-5303-1574-5CA0-DC87CF69A5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57" name="Line 1">
          <a:extLst>
            <a:ext uri="{FF2B5EF4-FFF2-40B4-BE49-F238E27FC236}">
              <a16:creationId xmlns:a16="http://schemas.microsoft.com/office/drawing/2014/main" id="{B9DA4E80-FF1F-B570-94E3-ED3A65F3332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58" name="Line 1">
          <a:extLst>
            <a:ext uri="{FF2B5EF4-FFF2-40B4-BE49-F238E27FC236}">
              <a16:creationId xmlns:a16="http://schemas.microsoft.com/office/drawing/2014/main" id="{5D2DC5C1-A00B-C535-8CAF-4AB95D53F4F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59" name="Line 1">
          <a:extLst>
            <a:ext uri="{FF2B5EF4-FFF2-40B4-BE49-F238E27FC236}">
              <a16:creationId xmlns:a16="http://schemas.microsoft.com/office/drawing/2014/main" id="{EAD7F5B5-7A78-235A-9EE7-5CA50407A40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60" name="Line 1">
          <a:extLst>
            <a:ext uri="{FF2B5EF4-FFF2-40B4-BE49-F238E27FC236}">
              <a16:creationId xmlns:a16="http://schemas.microsoft.com/office/drawing/2014/main" id="{658C5AA5-0DE1-9CB7-17A9-EC52BD47E44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61" name="Line 1">
          <a:extLst>
            <a:ext uri="{FF2B5EF4-FFF2-40B4-BE49-F238E27FC236}">
              <a16:creationId xmlns:a16="http://schemas.microsoft.com/office/drawing/2014/main" id="{BC7DCB77-0D9E-C27F-27FF-A3313051A52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62" name="Line 1">
          <a:extLst>
            <a:ext uri="{FF2B5EF4-FFF2-40B4-BE49-F238E27FC236}">
              <a16:creationId xmlns:a16="http://schemas.microsoft.com/office/drawing/2014/main" id="{84ED10EB-E749-B2C0-E762-DF180F763C8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63" name="Line 1">
          <a:extLst>
            <a:ext uri="{FF2B5EF4-FFF2-40B4-BE49-F238E27FC236}">
              <a16:creationId xmlns:a16="http://schemas.microsoft.com/office/drawing/2014/main" id="{0771A60B-7544-73D7-3D39-9942E5B6CA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64" name="Line 1">
          <a:extLst>
            <a:ext uri="{FF2B5EF4-FFF2-40B4-BE49-F238E27FC236}">
              <a16:creationId xmlns:a16="http://schemas.microsoft.com/office/drawing/2014/main" id="{0EB54527-7587-18D1-E00B-3D6F88F85B2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65" name="Line 1">
          <a:extLst>
            <a:ext uri="{FF2B5EF4-FFF2-40B4-BE49-F238E27FC236}">
              <a16:creationId xmlns:a16="http://schemas.microsoft.com/office/drawing/2014/main" id="{E2D73E6C-358B-4D2A-8A25-D0819E0119B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66" name="Line 1">
          <a:extLst>
            <a:ext uri="{FF2B5EF4-FFF2-40B4-BE49-F238E27FC236}">
              <a16:creationId xmlns:a16="http://schemas.microsoft.com/office/drawing/2014/main" id="{B8AF45AC-2E28-14C8-3ED8-5162B6041D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67" name="Line 1">
          <a:extLst>
            <a:ext uri="{FF2B5EF4-FFF2-40B4-BE49-F238E27FC236}">
              <a16:creationId xmlns:a16="http://schemas.microsoft.com/office/drawing/2014/main" id="{4671EB57-A9A4-3720-499A-33F81122BE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68" name="Line 1">
          <a:extLst>
            <a:ext uri="{FF2B5EF4-FFF2-40B4-BE49-F238E27FC236}">
              <a16:creationId xmlns:a16="http://schemas.microsoft.com/office/drawing/2014/main" id="{9820D710-FF81-7F05-015F-1FF61F3B984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69" name="Line 1">
          <a:extLst>
            <a:ext uri="{FF2B5EF4-FFF2-40B4-BE49-F238E27FC236}">
              <a16:creationId xmlns:a16="http://schemas.microsoft.com/office/drawing/2014/main" id="{BE1D5CC4-1D93-6599-7F3D-AAA72D04B56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70" name="Line 1">
          <a:extLst>
            <a:ext uri="{FF2B5EF4-FFF2-40B4-BE49-F238E27FC236}">
              <a16:creationId xmlns:a16="http://schemas.microsoft.com/office/drawing/2014/main" id="{9319ABCF-7444-A35D-125F-C68A587A45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71" name="Line 1">
          <a:extLst>
            <a:ext uri="{FF2B5EF4-FFF2-40B4-BE49-F238E27FC236}">
              <a16:creationId xmlns:a16="http://schemas.microsoft.com/office/drawing/2014/main" id="{58557E70-05A1-090E-A6CD-D10E08BB816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72" name="Line 1">
          <a:extLst>
            <a:ext uri="{FF2B5EF4-FFF2-40B4-BE49-F238E27FC236}">
              <a16:creationId xmlns:a16="http://schemas.microsoft.com/office/drawing/2014/main" id="{5AB875BA-E6C9-D7F6-F196-1350DEF3AF7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673" name="Line 1">
          <a:extLst>
            <a:ext uri="{FF2B5EF4-FFF2-40B4-BE49-F238E27FC236}">
              <a16:creationId xmlns:a16="http://schemas.microsoft.com/office/drawing/2014/main" id="{3401ABD2-FDCC-A24B-D213-A528EAA50E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21" name="Line 1">
          <a:extLst>
            <a:ext uri="{FF2B5EF4-FFF2-40B4-BE49-F238E27FC236}">
              <a16:creationId xmlns:a16="http://schemas.microsoft.com/office/drawing/2014/main" id="{39E180A1-F30F-EA0B-CD0C-DA7E15F3BB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22" name="Line 1">
          <a:extLst>
            <a:ext uri="{FF2B5EF4-FFF2-40B4-BE49-F238E27FC236}">
              <a16:creationId xmlns:a16="http://schemas.microsoft.com/office/drawing/2014/main" id="{6DC5CC8C-C80B-71D8-977C-227DAB8082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23" name="Line 1">
          <a:extLst>
            <a:ext uri="{FF2B5EF4-FFF2-40B4-BE49-F238E27FC236}">
              <a16:creationId xmlns:a16="http://schemas.microsoft.com/office/drawing/2014/main" id="{BFDC06B2-BDC0-4352-B2DF-5316A1BF331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24" name="Line 1">
          <a:extLst>
            <a:ext uri="{FF2B5EF4-FFF2-40B4-BE49-F238E27FC236}">
              <a16:creationId xmlns:a16="http://schemas.microsoft.com/office/drawing/2014/main" id="{7FC74B5A-6135-7E83-D873-06E77B04BB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25" name="Line 1">
          <a:extLst>
            <a:ext uri="{FF2B5EF4-FFF2-40B4-BE49-F238E27FC236}">
              <a16:creationId xmlns:a16="http://schemas.microsoft.com/office/drawing/2014/main" id="{13BDA3B1-52C5-EC5E-FBD3-0FC0DACD8D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26" name="Line 1">
          <a:extLst>
            <a:ext uri="{FF2B5EF4-FFF2-40B4-BE49-F238E27FC236}">
              <a16:creationId xmlns:a16="http://schemas.microsoft.com/office/drawing/2014/main" id="{BFAC178A-B853-0A5B-CFC7-3FA58DC74E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27" name="Line 1">
          <a:extLst>
            <a:ext uri="{FF2B5EF4-FFF2-40B4-BE49-F238E27FC236}">
              <a16:creationId xmlns:a16="http://schemas.microsoft.com/office/drawing/2014/main" id="{6351CF5B-D177-2F6F-80A9-0714C1792A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28" name="Line 1">
          <a:extLst>
            <a:ext uri="{FF2B5EF4-FFF2-40B4-BE49-F238E27FC236}">
              <a16:creationId xmlns:a16="http://schemas.microsoft.com/office/drawing/2014/main" id="{586AB18A-EE11-E036-CD5F-46C075BA9A9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29" name="Line 1">
          <a:extLst>
            <a:ext uri="{FF2B5EF4-FFF2-40B4-BE49-F238E27FC236}">
              <a16:creationId xmlns:a16="http://schemas.microsoft.com/office/drawing/2014/main" id="{34BA2173-A2FB-C864-AF16-192537DB5B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30" name="Line 1">
          <a:extLst>
            <a:ext uri="{FF2B5EF4-FFF2-40B4-BE49-F238E27FC236}">
              <a16:creationId xmlns:a16="http://schemas.microsoft.com/office/drawing/2014/main" id="{CE04A42A-DD2C-1AAE-911C-08FA5D20AF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31" name="Line 1">
          <a:extLst>
            <a:ext uri="{FF2B5EF4-FFF2-40B4-BE49-F238E27FC236}">
              <a16:creationId xmlns:a16="http://schemas.microsoft.com/office/drawing/2014/main" id="{9074737D-FBA6-238D-D14F-DAED8C5D4A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32" name="Line 1">
          <a:extLst>
            <a:ext uri="{FF2B5EF4-FFF2-40B4-BE49-F238E27FC236}">
              <a16:creationId xmlns:a16="http://schemas.microsoft.com/office/drawing/2014/main" id="{32BC0C08-11F3-0B11-3D1A-E33BF1AC71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33" name="Line 1">
          <a:extLst>
            <a:ext uri="{FF2B5EF4-FFF2-40B4-BE49-F238E27FC236}">
              <a16:creationId xmlns:a16="http://schemas.microsoft.com/office/drawing/2014/main" id="{F613D518-22B9-4FD2-9A61-1801501855F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34" name="Line 1">
          <a:extLst>
            <a:ext uri="{FF2B5EF4-FFF2-40B4-BE49-F238E27FC236}">
              <a16:creationId xmlns:a16="http://schemas.microsoft.com/office/drawing/2014/main" id="{11962222-EC78-EB78-0104-096BC9875C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35" name="Line 1">
          <a:extLst>
            <a:ext uri="{FF2B5EF4-FFF2-40B4-BE49-F238E27FC236}">
              <a16:creationId xmlns:a16="http://schemas.microsoft.com/office/drawing/2014/main" id="{7A587A61-80AA-14EE-284E-EB8061B3A45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36" name="Line 1">
          <a:extLst>
            <a:ext uri="{FF2B5EF4-FFF2-40B4-BE49-F238E27FC236}">
              <a16:creationId xmlns:a16="http://schemas.microsoft.com/office/drawing/2014/main" id="{919887CF-E670-BBE2-FF23-55468D3C6D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37" name="Line 1">
          <a:extLst>
            <a:ext uri="{FF2B5EF4-FFF2-40B4-BE49-F238E27FC236}">
              <a16:creationId xmlns:a16="http://schemas.microsoft.com/office/drawing/2014/main" id="{B460518D-061B-0FFC-49CF-0C6F0253D48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38" name="Line 1">
          <a:extLst>
            <a:ext uri="{FF2B5EF4-FFF2-40B4-BE49-F238E27FC236}">
              <a16:creationId xmlns:a16="http://schemas.microsoft.com/office/drawing/2014/main" id="{E3014D8E-878B-00A1-6144-27F78CC5A4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39" name="Line 1">
          <a:extLst>
            <a:ext uri="{FF2B5EF4-FFF2-40B4-BE49-F238E27FC236}">
              <a16:creationId xmlns:a16="http://schemas.microsoft.com/office/drawing/2014/main" id="{29871917-1DD9-C544-22DD-DE0E93A49C5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40" name="Line 1">
          <a:extLst>
            <a:ext uri="{FF2B5EF4-FFF2-40B4-BE49-F238E27FC236}">
              <a16:creationId xmlns:a16="http://schemas.microsoft.com/office/drawing/2014/main" id="{6DBF2E30-5235-931F-0469-D5D783E3E2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41" name="Line 1">
          <a:extLst>
            <a:ext uri="{FF2B5EF4-FFF2-40B4-BE49-F238E27FC236}">
              <a16:creationId xmlns:a16="http://schemas.microsoft.com/office/drawing/2014/main" id="{1415AFAF-738D-3D8E-1B79-908D822F84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42" name="Line 1">
          <a:extLst>
            <a:ext uri="{FF2B5EF4-FFF2-40B4-BE49-F238E27FC236}">
              <a16:creationId xmlns:a16="http://schemas.microsoft.com/office/drawing/2014/main" id="{022D2707-F291-5337-2252-A8173A5E10F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43" name="Line 1">
          <a:extLst>
            <a:ext uri="{FF2B5EF4-FFF2-40B4-BE49-F238E27FC236}">
              <a16:creationId xmlns:a16="http://schemas.microsoft.com/office/drawing/2014/main" id="{0A263296-6F1C-58F2-B24A-63346D036E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44" name="Line 1">
          <a:extLst>
            <a:ext uri="{FF2B5EF4-FFF2-40B4-BE49-F238E27FC236}">
              <a16:creationId xmlns:a16="http://schemas.microsoft.com/office/drawing/2014/main" id="{7ABB8F63-8F22-F50A-86B5-155FFC93A95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45" name="Line 1">
          <a:extLst>
            <a:ext uri="{FF2B5EF4-FFF2-40B4-BE49-F238E27FC236}">
              <a16:creationId xmlns:a16="http://schemas.microsoft.com/office/drawing/2014/main" id="{F92161F9-51FE-49C6-F838-D977409257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46" name="Line 1">
          <a:extLst>
            <a:ext uri="{FF2B5EF4-FFF2-40B4-BE49-F238E27FC236}">
              <a16:creationId xmlns:a16="http://schemas.microsoft.com/office/drawing/2014/main" id="{E7BB89FF-3578-F9FE-8328-AB81991AD0D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47" name="Line 1">
          <a:extLst>
            <a:ext uri="{FF2B5EF4-FFF2-40B4-BE49-F238E27FC236}">
              <a16:creationId xmlns:a16="http://schemas.microsoft.com/office/drawing/2014/main" id="{55373967-C93F-BC9C-2CD5-5106C37EA9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48" name="Line 1">
          <a:extLst>
            <a:ext uri="{FF2B5EF4-FFF2-40B4-BE49-F238E27FC236}">
              <a16:creationId xmlns:a16="http://schemas.microsoft.com/office/drawing/2014/main" id="{CCAEC564-1721-D5A1-F4C0-AC41FE494D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49" name="Line 1">
          <a:extLst>
            <a:ext uri="{FF2B5EF4-FFF2-40B4-BE49-F238E27FC236}">
              <a16:creationId xmlns:a16="http://schemas.microsoft.com/office/drawing/2014/main" id="{2A944D84-41C5-3D44-8569-0D29372880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50" name="Line 1">
          <a:extLst>
            <a:ext uri="{FF2B5EF4-FFF2-40B4-BE49-F238E27FC236}">
              <a16:creationId xmlns:a16="http://schemas.microsoft.com/office/drawing/2014/main" id="{0E46C50E-0E3C-4EFD-F23C-0586946F80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751" name="Line 1">
          <a:extLst>
            <a:ext uri="{FF2B5EF4-FFF2-40B4-BE49-F238E27FC236}">
              <a16:creationId xmlns:a16="http://schemas.microsoft.com/office/drawing/2014/main" id="{4A0B549A-6EBA-3CE0-E36D-A4047D418B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848" name="Line 1">
          <a:extLst>
            <a:ext uri="{FF2B5EF4-FFF2-40B4-BE49-F238E27FC236}">
              <a16:creationId xmlns:a16="http://schemas.microsoft.com/office/drawing/2014/main" id="{ABE08C3F-7EDF-163F-2E4B-769C073EAD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849" name="Line 1">
          <a:extLst>
            <a:ext uri="{FF2B5EF4-FFF2-40B4-BE49-F238E27FC236}">
              <a16:creationId xmlns:a16="http://schemas.microsoft.com/office/drawing/2014/main" id="{4661E39E-E202-9F4B-E30A-6014C115436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850" name="Line 1">
          <a:extLst>
            <a:ext uri="{FF2B5EF4-FFF2-40B4-BE49-F238E27FC236}">
              <a16:creationId xmlns:a16="http://schemas.microsoft.com/office/drawing/2014/main" id="{824D652C-1A86-C9C6-B0D4-8FAEC176A7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851" name="Line 1">
          <a:extLst>
            <a:ext uri="{FF2B5EF4-FFF2-40B4-BE49-F238E27FC236}">
              <a16:creationId xmlns:a16="http://schemas.microsoft.com/office/drawing/2014/main" id="{BFB3A1AD-62AB-7922-98BB-CD7DEC3A78D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852" name="Line 1">
          <a:extLst>
            <a:ext uri="{FF2B5EF4-FFF2-40B4-BE49-F238E27FC236}">
              <a16:creationId xmlns:a16="http://schemas.microsoft.com/office/drawing/2014/main" id="{7DA94CCD-6362-BBE5-F3C5-64C5DE059D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853" name="Line 1">
          <a:extLst>
            <a:ext uri="{FF2B5EF4-FFF2-40B4-BE49-F238E27FC236}">
              <a16:creationId xmlns:a16="http://schemas.microsoft.com/office/drawing/2014/main" id="{8ADDC3BD-4890-A527-B8D3-E77D528E4C4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854" name="Line 1">
          <a:extLst>
            <a:ext uri="{FF2B5EF4-FFF2-40B4-BE49-F238E27FC236}">
              <a16:creationId xmlns:a16="http://schemas.microsoft.com/office/drawing/2014/main" id="{639E6D12-6DDD-D292-7986-CC8897FD4B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855" name="Line 1">
          <a:extLst>
            <a:ext uri="{FF2B5EF4-FFF2-40B4-BE49-F238E27FC236}">
              <a16:creationId xmlns:a16="http://schemas.microsoft.com/office/drawing/2014/main" id="{5CD89096-B4A3-9DE2-E199-E4AA870081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856" name="Line 1">
          <a:extLst>
            <a:ext uri="{FF2B5EF4-FFF2-40B4-BE49-F238E27FC236}">
              <a16:creationId xmlns:a16="http://schemas.microsoft.com/office/drawing/2014/main" id="{74B6DA36-C49B-58B2-195A-905203561F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857" name="Line 1">
          <a:extLst>
            <a:ext uri="{FF2B5EF4-FFF2-40B4-BE49-F238E27FC236}">
              <a16:creationId xmlns:a16="http://schemas.microsoft.com/office/drawing/2014/main" id="{0E61DFF8-DDA6-10C0-78C9-0177F2B6CF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858" name="Line 1">
          <a:extLst>
            <a:ext uri="{FF2B5EF4-FFF2-40B4-BE49-F238E27FC236}">
              <a16:creationId xmlns:a16="http://schemas.microsoft.com/office/drawing/2014/main" id="{182D8961-7C1D-2DD7-A52A-AA0CAC28B4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45" name="Line 1">
          <a:extLst>
            <a:ext uri="{FF2B5EF4-FFF2-40B4-BE49-F238E27FC236}">
              <a16:creationId xmlns:a16="http://schemas.microsoft.com/office/drawing/2014/main" id="{DB50CFF4-9B8F-F6F0-E040-5AE031BE39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46" name="Line 1">
          <a:extLst>
            <a:ext uri="{FF2B5EF4-FFF2-40B4-BE49-F238E27FC236}">
              <a16:creationId xmlns:a16="http://schemas.microsoft.com/office/drawing/2014/main" id="{7D6CD0F5-F76F-2698-B8EB-8439BE85EF1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47" name="Line 1">
          <a:extLst>
            <a:ext uri="{FF2B5EF4-FFF2-40B4-BE49-F238E27FC236}">
              <a16:creationId xmlns:a16="http://schemas.microsoft.com/office/drawing/2014/main" id="{D2039094-1647-E24C-8BA0-EC361035E17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48" name="Line 1">
          <a:extLst>
            <a:ext uri="{FF2B5EF4-FFF2-40B4-BE49-F238E27FC236}">
              <a16:creationId xmlns:a16="http://schemas.microsoft.com/office/drawing/2014/main" id="{6C35B41C-CBCC-E4B0-7751-3253E71B679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49" name="Line 1">
          <a:extLst>
            <a:ext uri="{FF2B5EF4-FFF2-40B4-BE49-F238E27FC236}">
              <a16:creationId xmlns:a16="http://schemas.microsoft.com/office/drawing/2014/main" id="{08150219-F1F0-04A8-D710-749650A204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50" name="Line 1">
          <a:extLst>
            <a:ext uri="{FF2B5EF4-FFF2-40B4-BE49-F238E27FC236}">
              <a16:creationId xmlns:a16="http://schemas.microsoft.com/office/drawing/2014/main" id="{6E1FD99A-B516-56D1-6219-010AF44FC92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51" name="Line 1">
          <a:extLst>
            <a:ext uri="{FF2B5EF4-FFF2-40B4-BE49-F238E27FC236}">
              <a16:creationId xmlns:a16="http://schemas.microsoft.com/office/drawing/2014/main" id="{C3E1A6E1-6A83-0A93-0FA7-8D64E0B9C56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52" name="Line 1">
          <a:extLst>
            <a:ext uri="{FF2B5EF4-FFF2-40B4-BE49-F238E27FC236}">
              <a16:creationId xmlns:a16="http://schemas.microsoft.com/office/drawing/2014/main" id="{DA4EFFBB-6D1A-FB1E-3897-8C98A7AEB49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53" name="Line 1">
          <a:extLst>
            <a:ext uri="{FF2B5EF4-FFF2-40B4-BE49-F238E27FC236}">
              <a16:creationId xmlns:a16="http://schemas.microsoft.com/office/drawing/2014/main" id="{B0FAAF44-80E2-D176-1B84-DDCF7524757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54" name="Line 1">
          <a:extLst>
            <a:ext uri="{FF2B5EF4-FFF2-40B4-BE49-F238E27FC236}">
              <a16:creationId xmlns:a16="http://schemas.microsoft.com/office/drawing/2014/main" id="{30A35436-44E2-6F68-CD5E-A5667DDCAC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55" name="Line 1">
          <a:extLst>
            <a:ext uri="{FF2B5EF4-FFF2-40B4-BE49-F238E27FC236}">
              <a16:creationId xmlns:a16="http://schemas.microsoft.com/office/drawing/2014/main" id="{6274991E-AD36-9C36-A714-2525C60754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56" name="Line 1">
          <a:extLst>
            <a:ext uri="{FF2B5EF4-FFF2-40B4-BE49-F238E27FC236}">
              <a16:creationId xmlns:a16="http://schemas.microsoft.com/office/drawing/2014/main" id="{B9BE3791-F393-534A-7247-381406FA40E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57" name="Line 1">
          <a:extLst>
            <a:ext uri="{FF2B5EF4-FFF2-40B4-BE49-F238E27FC236}">
              <a16:creationId xmlns:a16="http://schemas.microsoft.com/office/drawing/2014/main" id="{A6FC2CB2-DAD5-4912-272A-B35D25237B1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58" name="Line 1">
          <a:extLst>
            <a:ext uri="{FF2B5EF4-FFF2-40B4-BE49-F238E27FC236}">
              <a16:creationId xmlns:a16="http://schemas.microsoft.com/office/drawing/2014/main" id="{B52B045D-82D8-9A1A-FB34-7371C0DCA0F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59" name="Line 1">
          <a:extLst>
            <a:ext uri="{FF2B5EF4-FFF2-40B4-BE49-F238E27FC236}">
              <a16:creationId xmlns:a16="http://schemas.microsoft.com/office/drawing/2014/main" id="{D8F31144-ABDF-F70A-7BFA-6DD47E3CC99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60" name="Line 1">
          <a:extLst>
            <a:ext uri="{FF2B5EF4-FFF2-40B4-BE49-F238E27FC236}">
              <a16:creationId xmlns:a16="http://schemas.microsoft.com/office/drawing/2014/main" id="{E0FFFB52-9E22-AD8C-7252-903ABDB59D9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61" name="Line 1">
          <a:extLst>
            <a:ext uri="{FF2B5EF4-FFF2-40B4-BE49-F238E27FC236}">
              <a16:creationId xmlns:a16="http://schemas.microsoft.com/office/drawing/2014/main" id="{68ED98B0-5C37-82B5-E916-EF22E7D3B0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62" name="Line 1">
          <a:extLst>
            <a:ext uri="{FF2B5EF4-FFF2-40B4-BE49-F238E27FC236}">
              <a16:creationId xmlns:a16="http://schemas.microsoft.com/office/drawing/2014/main" id="{BF972B08-BAD3-AC98-C106-E481255811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63" name="Line 1">
          <a:extLst>
            <a:ext uri="{FF2B5EF4-FFF2-40B4-BE49-F238E27FC236}">
              <a16:creationId xmlns:a16="http://schemas.microsoft.com/office/drawing/2014/main" id="{7D16DD97-BB8A-B751-A322-C2572FE0F2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64" name="Line 1">
          <a:extLst>
            <a:ext uri="{FF2B5EF4-FFF2-40B4-BE49-F238E27FC236}">
              <a16:creationId xmlns:a16="http://schemas.microsoft.com/office/drawing/2014/main" id="{9DCFA703-68A2-1E5B-C7A7-842053024D5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65" name="Line 1">
          <a:extLst>
            <a:ext uri="{FF2B5EF4-FFF2-40B4-BE49-F238E27FC236}">
              <a16:creationId xmlns:a16="http://schemas.microsoft.com/office/drawing/2014/main" id="{82DD83D4-B33F-CE55-17E7-D2B86A0EDA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66" name="Line 1">
          <a:extLst>
            <a:ext uri="{FF2B5EF4-FFF2-40B4-BE49-F238E27FC236}">
              <a16:creationId xmlns:a16="http://schemas.microsoft.com/office/drawing/2014/main" id="{58043C28-4B2B-1467-C3DB-537A84AC150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67" name="Line 1">
          <a:extLst>
            <a:ext uri="{FF2B5EF4-FFF2-40B4-BE49-F238E27FC236}">
              <a16:creationId xmlns:a16="http://schemas.microsoft.com/office/drawing/2014/main" id="{EEDA6179-5965-0269-B89D-E1ABEDB142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68" name="Line 1">
          <a:extLst>
            <a:ext uri="{FF2B5EF4-FFF2-40B4-BE49-F238E27FC236}">
              <a16:creationId xmlns:a16="http://schemas.microsoft.com/office/drawing/2014/main" id="{C6A11E6B-7F43-682C-A3F5-DB5468ACAD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69" name="Line 1">
          <a:extLst>
            <a:ext uri="{FF2B5EF4-FFF2-40B4-BE49-F238E27FC236}">
              <a16:creationId xmlns:a16="http://schemas.microsoft.com/office/drawing/2014/main" id="{BF85DF86-C81F-2CF9-B4A2-4CAFCBA9A14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70" name="Line 1">
          <a:extLst>
            <a:ext uri="{FF2B5EF4-FFF2-40B4-BE49-F238E27FC236}">
              <a16:creationId xmlns:a16="http://schemas.microsoft.com/office/drawing/2014/main" id="{D3D84E4E-75E4-7635-5EEE-4B40037CA0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71" name="Line 1">
          <a:extLst>
            <a:ext uri="{FF2B5EF4-FFF2-40B4-BE49-F238E27FC236}">
              <a16:creationId xmlns:a16="http://schemas.microsoft.com/office/drawing/2014/main" id="{9636F646-8929-ED87-5347-FF1F53230CB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72" name="Line 1">
          <a:extLst>
            <a:ext uri="{FF2B5EF4-FFF2-40B4-BE49-F238E27FC236}">
              <a16:creationId xmlns:a16="http://schemas.microsoft.com/office/drawing/2014/main" id="{452428EF-3AE8-1211-DA42-25C5BD2535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73" name="Line 1">
          <a:extLst>
            <a:ext uri="{FF2B5EF4-FFF2-40B4-BE49-F238E27FC236}">
              <a16:creationId xmlns:a16="http://schemas.microsoft.com/office/drawing/2014/main" id="{682282C8-DCB5-57F7-988E-2A66862B17B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74" name="Line 1">
          <a:extLst>
            <a:ext uri="{FF2B5EF4-FFF2-40B4-BE49-F238E27FC236}">
              <a16:creationId xmlns:a16="http://schemas.microsoft.com/office/drawing/2014/main" id="{5CE21F3B-E46D-D34A-9321-A8B41FEAFD6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775" name="Line 1">
          <a:extLst>
            <a:ext uri="{FF2B5EF4-FFF2-40B4-BE49-F238E27FC236}">
              <a16:creationId xmlns:a16="http://schemas.microsoft.com/office/drawing/2014/main" id="{F1975642-7370-5F16-00D6-127910BAA0E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872" name="Line 1">
          <a:extLst>
            <a:ext uri="{FF2B5EF4-FFF2-40B4-BE49-F238E27FC236}">
              <a16:creationId xmlns:a16="http://schemas.microsoft.com/office/drawing/2014/main" id="{1D27F33D-E923-BDE1-F87C-519E3873CD8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873" name="Line 1">
          <a:extLst>
            <a:ext uri="{FF2B5EF4-FFF2-40B4-BE49-F238E27FC236}">
              <a16:creationId xmlns:a16="http://schemas.microsoft.com/office/drawing/2014/main" id="{F20F8510-2C6B-0F9A-1501-077718F32F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874" name="Line 1">
          <a:extLst>
            <a:ext uri="{FF2B5EF4-FFF2-40B4-BE49-F238E27FC236}">
              <a16:creationId xmlns:a16="http://schemas.microsoft.com/office/drawing/2014/main" id="{0AB7A477-916C-657F-A6DD-7256AFFF7B5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875" name="Line 1">
          <a:extLst>
            <a:ext uri="{FF2B5EF4-FFF2-40B4-BE49-F238E27FC236}">
              <a16:creationId xmlns:a16="http://schemas.microsoft.com/office/drawing/2014/main" id="{EC00E7D0-8216-D63F-92FD-E509623AE0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876" name="Line 1">
          <a:extLst>
            <a:ext uri="{FF2B5EF4-FFF2-40B4-BE49-F238E27FC236}">
              <a16:creationId xmlns:a16="http://schemas.microsoft.com/office/drawing/2014/main" id="{EC24C67C-9334-60AB-2EC6-B55DCF0D73F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877" name="Line 1">
          <a:extLst>
            <a:ext uri="{FF2B5EF4-FFF2-40B4-BE49-F238E27FC236}">
              <a16:creationId xmlns:a16="http://schemas.microsoft.com/office/drawing/2014/main" id="{D1F335EF-43F8-EB83-683A-96D0A17747C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878" name="Line 1">
          <a:extLst>
            <a:ext uri="{FF2B5EF4-FFF2-40B4-BE49-F238E27FC236}">
              <a16:creationId xmlns:a16="http://schemas.microsoft.com/office/drawing/2014/main" id="{E1EAF681-5674-9A3C-5533-25A5DA1827B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879" name="Line 1">
          <a:extLst>
            <a:ext uri="{FF2B5EF4-FFF2-40B4-BE49-F238E27FC236}">
              <a16:creationId xmlns:a16="http://schemas.microsoft.com/office/drawing/2014/main" id="{CB573069-F74F-385F-F52E-C6D4DD514B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880" name="Line 1">
          <a:extLst>
            <a:ext uri="{FF2B5EF4-FFF2-40B4-BE49-F238E27FC236}">
              <a16:creationId xmlns:a16="http://schemas.microsoft.com/office/drawing/2014/main" id="{D93BC0B3-522F-D4F5-1C68-04B4524230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881" name="Line 1">
          <a:extLst>
            <a:ext uri="{FF2B5EF4-FFF2-40B4-BE49-F238E27FC236}">
              <a16:creationId xmlns:a16="http://schemas.microsoft.com/office/drawing/2014/main" id="{3C976816-67AA-8010-C272-285A11E2C6E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882" name="Line 1">
          <a:extLst>
            <a:ext uri="{FF2B5EF4-FFF2-40B4-BE49-F238E27FC236}">
              <a16:creationId xmlns:a16="http://schemas.microsoft.com/office/drawing/2014/main" id="{8155184B-E63B-BD71-A800-99CCEE06861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49" name="Line 1">
          <a:extLst>
            <a:ext uri="{FF2B5EF4-FFF2-40B4-BE49-F238E27FC236}">
              <a16:creationId xmlns:a16="http://schemas.microsoft.com/office/drawing/2014/main" id="{28EB111B-9024-86AB-6C2D-4E0FBDDA770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50" name="Line 1">
          <a:extLst>
            <a:ext uri="{FF2B5EF4-FFF2-40B4-BE49-F238E27FC236}">
              <a16:creationId xmlns:a16="http://schemas.microsoft.com/office/drawing/2014/main" id="{947723BB-F5EE-F999-94A2-C62025282EA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51" name="Line 1">
          <a:extLst>
            <a:ext uri="{FF2B5EF4-FFF2-40B4-BE49-F238E27FC236}">
              <a16:creationId xmlns:a16="http://schemas.microsoft.com/office/drawing/2014/main" id="{4BCB7085-AC97-0719-1AA6-C1FEA9B5662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52" name="Line 1">
          <a:extLst>
            <a:ext uri="{FF2B5EF4-FFF2-40B4-BE49-F238E27FC236}">
              <a16:creationId xmlns:a16="http://schemas.microsoft.com/office/drawing/2014/main" id="{6CB43490-F9F2-D30B-F3E7-07479B9AD3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53" name="Line 1">
          <a:extLst>
            <a:ext uri="{FF2B5EF4-FFF2-40B4-BE49-F238E27FC236}">
              <a16:creationId xmlns:a16="http://schemas.microsoft.com/office/drawing/2014/main" id="{DE4AA6A7-AA35-CE20-F1E2-1591DCF59D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54" name="Line 1">
          <a:extLst>
            <a:ext uri="{FF2B5EF4-FFF2-40B4-BE49-F238E27FC236}">
              <a16:creationId xmlns:a16="http://schemas.microsoft.com/office/drawing/2014/main" id="{90E0AF88-D005-8E7C-8091-70F8A4D09C3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55" name="Line 1">
          <a:extLst>
            <a:ext uri="{FF2B5EF4-FFF2-40B4-BE49-F238E27FC236}">
              <a16:creationId xmlns:a16="http://schemas.microsoft.com/office/drawing/2014/main" id="{8C7603DF-C5D7-7817-F40B-EAD6ECEDD7F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56" name="Line 1">
          <a:extLst>
            <a:ext uri="{FF2B5EF4-FFF2-40B4-BE49-F238E27FC236}">
              <a16:creationId xmlns:a16="http://schemas.microsoft.com/office/drawing/2014/main" id="{47FD97E7-D81E-6B03-E730-BCEC33155F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57" name="Line 1">
          <a:extLst>
            <a:ext uri="{FF2B5EF4-FFF2-40B4-BE49-F238E27FC236}">
              <a16:creationId xmlns:a16="http://schemas.microsoft.com/office/drawing/2014/main" id="{ED918134-74F4-1E21-D604-2FFC491316C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58" name="Line 1">
          <a:extLst>
            <a:ext uri="{FF2B5EF4-FFF2-40B4-BE49-F238E27FC236}">
              <a16:creationId xmlns:a16="http://schemas.microsoft.com/office/drawing/2014/main" id="{414CD288-A1B1-6E36-9F4A-E4B09363F2E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59" name="Line 1">
          <a:extLst>
            <a:ext uri="{FF2B5EF4-FFF2-40B4-BE49-F238E27FC236}">
              <a16:creationId xmlns:a16="http://schemas.microsoft.com/office/drawing/2014/main" id="{218053CD-7E09-1540-E6B5-089AEC32AB2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60" name="Line 1">
          <a:extLst>
            <a:ext uri="{FF2B5EF4-FFF2-40B4-BE49-F238E27FC236}">
              <a16:creationId xmlns:a16="http://schemas.microsoft.com/office/drawing/2014/main" id="{C7553724-2AA0-FF7A-BDBE-36E62CC685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61" name="Line 1">
          <a:extLst>
            <a:ext uri="{FF2B5EF4-FFF2-40B4-BE49-F238E27FC236}">
              <a16:creationId xmlns:a16="http://schemas.microsoft.com/office/drawing/2014/main" id="{97AC416A-B5AD-161D-8368-59FF4ACC823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62" name="Line 1">
          <a:extLst>
            <a:ext uri="{FF2B5EF4-FFF2-40B4-BE49-F238E27FC236}">
              <a16:creationId xmlns:a16="http://schemas.microsoft.com/office/drawing/2014/main" id="{F6312D94-C17E-1B32-FD64-52BCB6D786A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63" name="Line 1">
          <a:extLst>
            <a:ext uri="{FF2B5EF4-FFF2-40B4-BE49-F238E27FC236}">
              <a16:creationId xmlns:a16="http://schemas.microsoft.com/office/drawing/2014/main" id="{0E8C33B2-914F-A219-2008-711D0A4FC94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64" name="Line 1">
          <a:extLst>
            <a:ext uri="{FF2B5EF4-FFF2-40B4-BE49-F238E27FC236}">
              <a16:creationId xmlns:a16="http://schemas.microsoft.com/office/drawing/2014/main" id="{E6713600-1248-7275-0095-2E3AC9E9787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65" name="Line 1">
          <a:extLst>
            <a:ext uri="{FF2B5EF4-FFF2-40B4-BE49-F238E27FC236}">
              <a16:creationId xmlns:a16="http://schemas.microsoft.com/office/drawing/2014/main" id="{D11D88AE-DADD-6125-A241-2D7AB7804C8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66" name="Line 1">
          <a:extLst>
            <a:ext uri="{FF2B5EF4-FFF2-40B4-BE49-F238E27FC236}">
              <a16:creationId xmlns:a16="http://schemas.microsoft.com/office/drawing/2014/main" id="{DD8815E3-3A04-B559-3339-F4890F918C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67" name="Line 1">
          <a:extLst>
            <a:ext uri="{FF2B5EF4-FFF2-40B4-BE49-F238E27FC236}">
              <a16:creationId xmlns:a16="http://schemas.microsoft.com/office/drawing/2014/main" id="{E709508E-1597-1785-141D-F3C0DEC3B59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68" name="Line 1">
          <a:extLst>
            <a:ext uri="{FF2B5EF4-FFF2-40B4-BE49-F238E27FC236}">
              <a16:creationId xmlns:a16="http://schemas.microsoft.com/office/drawing/2014/main" id="{4D4D55A1-09FD-1DD1-02B4-8F3107AD75C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69" name="Line 1">
          <a:extLst>
            <a:ext uri="{FF2B5EF4-FFF2-40B4-BE49-F238E27FC236}">
              <a16:creationId xmlns:a16="http://schemas.microsoft.com/office/drawing/2014/main" id="{22CC6426-21E5-D8D6-A21A-4A355BACE9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70" name="Line 1">
          <a:extLst>
            <a:ext uri="{FF2B5EF4-FFF2-40B4-BE49-F238E27FC236}">
              <a16:creationId xmlns:a16="http://schemas.microsoft.com/office/drawing/2014/main" id="{AF73E94E-20C9-6CC0-B44F-DBBEC185F24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71" name="Line 1">
          <a:extLst>
            <a:ext uri="{FF2B5EF4-FFF2-40B4-BE49-F238E27FC236}">
              <a16:creationId xmlns:a16="http://schemas.microsoft.com/office/drawing/2014/main" id="{DA7B8B84-28B0-1560-1EF8-9E29D75599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72" name="Line 1">
          <a:extLst>
            <a:ext uri="{FF2B5EF4-FFF2-40B4-BE49-F238E27FC236}">
              <a16:creationId xmlns:a16="http://schemas.microsoft.com/office/drawing/2014/main" id="{B033119E-71A4-E2DF-74CF-7A40D88497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73" name="Line 1">
          <a:extLst>
            <a:ext uri="{FF2B5EF4-FFF2-40B4-BE49-F238E27FC236}">
              <a16:creationId xmlns:a16="http://schemas.microsoft.com/office/drawing/2014/main" id="{CCE62FDB-0004-0AAB-DAFD-E5B9D2F7E2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74" name="Line 1">
          <a:extLst>
            <a:ext uri="{FF2B5EF4-FFF2-40B4-BE49-F238E27FC236}">
              <a16:creationId xmlns:a16="http://schemas.microsoft.com/office/drawing/2014/main" id="{06F644A7-3BCD-45E3-78A9-435468E5FF2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75" name="Line 1">
          <a:extLst>
            <a:ext uri="{FF2B5EF4-FFF2-40B4-BE49-F238E27FC236}">
              <a16:creationId xmlns:a16="http://schemas.microsoft.com/office/drawing/2014/main" id="{13D88877-3291-99E2-C0B1-1EEEC767B9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76" name="Line 1">
          <a:extLst>
            <a:ext uri="{FF2B5EF4-FFF2-40B4-BE49-F238E27FC236}">
              <a16:creationId xmlns:a16="http://schemas.microsoft.com/office/drawing/2014/main" id="{E4185421-9703-542D-18F1-C2CA245A3F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77" name="Line 1">
          <a:extLst>
            <a:ext uri="{FF2B5EF4-FFF2-40B4-BE49-F238E27FC236}">
              <a16:creationId xmlns:a16="http://schemas.microsoft.com/office/drawing/2014/main" id="{66D8F930-F416-32A9-C8C2-56552E1127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78" name="Line 1">
          <a:extLst>
            <a:ext uri="{FF2B5EF4-FFF2-40B4-BE49-F238E27FC236}">
              <a16:creationId xmlns:a16="http://schemas.microsoft.com/office/drawing/2014/main" id="{1F487C0B-D46F-1280-6CB1-5A70BB5B4E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79" name="Line 1">
          <a:extLst>
            <a:ext uri="{FF2B5EF4-FFF2-40B4-BE49-F238E27FC236}">
              <a16:creationId xmlns:a16="http://schemas.microsoft.com/office/drawing/2014/main" id="{DBC555A7-A03C-1181-4336-63D0C4AF48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80" name="Line 1">
          <a:extLst>
            <a:ext uri="{FF2B5EF4-FFF2-40B4-BE49-F238E27FC236}">
              <a16:creationId xmlns:a16="http://schemas.microsoft.com/office/drawing/2014/main" id="{F884FFC2-4E83-66DB-CB44-3AA37D3912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81" name="Line 1">
          <a:extLst>
            <a:ext uri="{FF2B5EF4-FFF2-40B4-BE49-F238E27FC236}">
              <a16:creationId xmlns:a16="http://schemas.microsoft.com/office/drawing/2014/main" id="{CD089C92-116A-00AD-E1E9-6390140C87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82" name="Line 1">
          <a:extLst>
            <a:ext uri="{FF2B5EF4-FFF2-40B4-BE49-F238E27FC236}">
              <a16:creationId xmlns:a16="http://schemas.microsoft.com/office/drawing/2014/main" id="{C86E715B-5DEE-7C3D-9652-51AB932825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83" name="Line 1">
          <a:extLst>
            <a:ext uri="{FF2B5EF4-FFF2-40B4-BE49-F238E27FC236}">
              <a16:creationId xmlns:a16="http://schemas.microsoft.com/office/drawing/2014/main" id="{7027B83E-93C7-B63C-FB69-B78CD70A035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84" name="Line 1">
          <a:extLst>
            <a:ext uri="{FF2B5EF4-FFF2-40B4-BE49-F238E27FC236}">
              <a16:creationId xmlns:a16="http://schemas.microsoft.com/office/drawing/2014/main" id="{6F7E7DA9-ED8E-273B-4098-A7992D46038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85" name="Line 1">
          <a:extLst>
            <a:ext uri="{FF2B5EF4-FFF2-40B4-BE49-F238E27FC236}">
              <a16:creationId xmlns:a16="http://schemas.microsoft.com/office/drawing/2014/main" id="{402181A7-A446-C569-267A-531B691342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86" name="Line 1">
          <a:extLst>
            <a:ext uri="{FF2B5EF4-FFF2-40B4-BE49-F238E27FC236}">
              <a16:creationId xmlns:a16="http://schemas.microsoft.com/office/drawing/2014/main" id="{1778127F-A936-F68B-3059-7667E7B40DD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87" name="Line 1">
          <a:extLst>
            <a:ext uri="{FF2B5EF4-FFF2-40B4-BE49-F238E27FC236}">
              <a16:creationId xmlns:a16="http://schemas.microsoft.com/office/drawing/2014/main" id="{0219546F-EE28-0769-5346-2F26990402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88" name="Line 1">
          <a:extLst>
            <a:ext uri="{FF2B5EF4-FFF2-40B4-BE49-F238E27FC236}">
              <a16:creationId xmlns:a16="http://schemas.microsoft.com/office/drawing/2014/main" id="{68F5A517-DED1-568B-2A5D-23DCD13741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89" name="Line 1">
          <a:extLst>
            <a:ext uri="{FF2B5EF4-FFF2-40B4-BE49-F238E27FC236}">
              <a16:creationId xmlns:a16="http://schemas.microsoft.com/office/drawing/2014/main" id="{6A6B5D27-8D57-8088-94E5-72EB3431887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690" name="Line 1">
          <a:extLst>
            <a:ext uri="{FF2B5EF4-FFF2-40B4-BE49-F238E27FC236}">
              <a16:creationId xmlns:a16="http://schemas.microsoft.com/office/drawing/2014/main" id="{38C36332-243C-0425-44F1-B4FAF6AE64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30" name="Line 1">
          <a:extLst>
            <a:ext uri="{FF2B5EF4-FFF2-40B4-BE49-F238E27FC236}">
              <a16:creationId xmlns:a16="http://schemas.microsoft.com/office/drawing/2014/main" id="{EB634DCC-A2CE-FDA7-C86E-2FBB86D6A7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31" name="Line 1">
          <a:extLst>
            <a:ext uri="{FF2B5EF4-FFF2-40B4-BE49-F238E27FC236}">
              <a16:creationId xmlns:a16="http://schemas.microsoft.com/office/drawing/2014/main" id="{D56F85DB-7C39-EE74-7822-CD63AE19CC3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32" name="Line 1">
          <a:extLst>
            <a:ext uri="{FF2B5EF4-FFF2-40B4-BE49-F238E27FC236}">
              <a16:creationId xmlns:a16="http://schemas.microsoft.com/office/drawing/2014/main" id="{5A214ABB-E0DC-5CF0-08F8-B4F527597C8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33" name="Line 1">
          <a:extLst>
            <a:ext uri="{FF2B5EF4-FFF2-40B4-BE49-F238E27FC236}">
              <a16:creationId xmlns:a16="http://schemas.microsoft.com/office/drawing/2014/main" id="{D4EA1508-BAAC-C082-BFD7-73DCFBE9D15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34" name="Line 1">
          <a:extLst>
            <a:ext uri="{FF2B5EF4-FFF2-40B4-BE49-F238E27FC236}">
              <a16:creationId xmlns:a16="http://schemas.microsoft.com/office/drawing/2014/main" id="{11CE4A0B-CFE2-FA6B-3351-A37168D59C7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35" name="Line 1">
          <a:extLst>
            <a:ext uri="{FF2B5EF4-FFF2-40B4-BE49-F238E27FC236}">
              <a16:creationId xmlns:a16="http://schemas.microsoft.com/office/drawing/2014/main" id="{18A6E34D-44EB-2C85-127D-6E33A8E436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36" name="Line 1">
          <a:extLst>
            <a:ext uri="{FF2B5EF4-FFF2-40B4-BE49-F238E27FC236}">
              <a16:creationId xmlns:a16="http://schemas.microsoft.com/office/drawing/2014/main" id="{545ADAC7-51A4-46E9-FEC5-EFFD56B2DB6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37" name="Line 1">
          <a:extLst>
            <a:ext uri="{FF2B5EF4-FFF2-40B4-BE49-F238E27FC236}">
              <a16:creationId xmlns:a16="http://schemas.microsoft.com/office/drawing/2014/main" id="{3234577E-3223-8961-C0FB-BDAEC654203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38" name="Line 1">
          <a:extLst>
            <a:ext uri="{FF2B5EF4-FFF2-40B4-BE49-F238E27FC236}">
              <a16:creationId xmlns:a16="http://schemas.microsoft.com/office/drawing/2014/main" id="{738C0D48-F3D3-897C-E7C6-EB16DE0F0D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39" name="Line 1">
          <a:extLst>
            <a:ext uri="{FF2B5EF4-FFF2-40B4-BE49-F238E27FC236}">
              <a16:creationId xmlns:a16="http://schemas.microsoft.com/office/drawing/2014/main" id="{918CB62E-FBE4-52FF-C8F3-B45C09ECC3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40" name="Line 1">
          <a:extLst>
            <a:ext uri="{FF2B5EF4-FFF2-40B4-BE49-F238E27FC236}">
              <a16:creationId xmlns:a16="http://schemas.microsoft.com/office/drawing/2014/main" id="{F0FBB7E3-D417-F77B-B210-8F3BD72462E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41" name="Line 1">
          <a:extLst>
            <a:ext uri="{FF2B5EF4-FFF2-40B4-BE49-F238E27FC236}">
              <a16:creationId xmlns:a16="http://schemas.microsoft.com/office/drawing/2014/main" id="{3E14BCA4-4F35-ED2B-D64F-7E874F6F68F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42" name="Line 1">
          <a:extLst>
            <a:ext uri="{FF2B5EF4-FFF2-40B4-BE49-F238E27FC236}">
              <a16:creationId xmlns:a16="http://schemas.microsoft.com/office/drawing/2014/main" id="{C5B9D3DF-478A-D8F2-9674-311F60AB58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43" name="Line 1">
          <a:extLst>
            <a:ext uri="{FF2B5EF4-FFF2-40B4-BE49-F238E27FC236}">
              <a16:creationId xmlns:a16="http://schemas.microsoft.com/office/drawing/2014/main" id="{8D32BB7C-9608-C537-50AB-38BA281FDB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44" name="Line 1">
          <a:extLst>
            <a:ext uri="{FF2B5EF4-FFF2-40B4-BE49-F238E27FC236}">
              <a16:creationId xmlns:a16="http://schemas.microsoft.com/office/drawing/2014/main" id="{A8F95A68-8D41-B323-1305-D208D7BDD62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45" name="Line 1">
          <a:extLst>
            <a:ext uri="{FF2B5EF4-FFF2-40B4-BE49-F238E27FC236}">
              <a16:creationId xmlns:a16="http://schemas.microsoft.com/office/drawing/2014/main" id="{8CE04E44-933A-3BB1-0810-ACC0208FF2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46" name="Line 1">
          <a:extLst>
            <a:ext uri="{FF2B5EF4-FFF2-40B4-BE49-F238E27FC236}">
              <a16:creationId xmlns:a16="http://schemas.microsoft.com/office/drawing/2014/main" id="{1CC17499-43F1-22DD-8099-39EEE22C10B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47" name="Line 1">
          <a:extLst>
            <a:ext uri="{FF2B5EF4-FFF2-40B4-BE49-F238E27FC236}">
              <a16:creationId xmlns:a16="http://schemas.microsoft.com/office/drawing/2014/main" id="{906FE0D7-6828-BB65-D413-5C8F8567FC6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48" name="Line 1">
          <a:extLst>
            <a:ext uri="{FF2B5EF4-FFF2-40B4-BE49-F238E27FC236}">
              <a16:creationId xmlns:a16="http://schemas.microsoft.com/office/drawing/2014/main" id="{78BBC45F-B2D5-DAC7-BC8D-DA8D83B6E44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49" name="Line 1">
          <a:extLst>
            <a:ext uri="{FF2B5EF4-FFF2-40B4-BE49-F238E27FC236}">
              <a16:creationId xmlns:a16="http://schemas.microsoft.com/office/drawing/2014/main" id="{5EB75E61-F076-F575-A279-D271BBEE8B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50" name="Line 1">
          <a:extLst>
            <a:ext uri="{FF2B5EF4-FFF2-40B4-BE49-F238E27FC236}">
              <a16:creationId xmlns:a16="http://schemas.microsoft.com/office/drawing/2014/main" id="{6A099783-BDD3-C7E3-01B0-7BF19789C3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51" name="Line 1">
          <a:extLst>
            <a:ext uri="{FF2B5EF4-FFF2-40B4-BE49-F238E27FC236}">
              <a16:creationId xmlns:a16="http://schemas.microsoft.com/office/drawing/2014/main" id="{71987C75-377C-9A83-F12B-EC31CD989E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52" name="Line 1">
          <a:extLst>
            <a:ext uri="{FF2B5EF4-FFF2-40B4-BE49-F238E27FC236}">
              <a16:creationId xmlns:a16="http://schemas.microsoft.com/office/drawing/2014/main" id="{3EEC4FF3-4226-4C46-0CC8-91A52A72F0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53" name="Line 1">
          <a:extLst>
            <a:ext uri="{FF2B5EF4-FFF2-40B4-BE49-F238E27FC236}">
              <a16:creationId xmlns:a16="http://schemas.microsoft.com/office/drawing/2014/main" id="{698BD5FA-8C77-0DEA-9C7F-0D3D0DBCE1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54" name="Line 1">
          <a:extLst>
            <a:ext uri="{FF2B5EF4-FFF2-40B4-BE49-F238E27FC236}">
              <a16:creationId xmlns:a16="http://schemas.microsoft.com/office/drawing/2014/main" id="{573A265D-F3E8-14EC-902F-223D510A58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55" name="Line 1">
          <a:extLst>
            <a:ext uri="{FF2B5EF4-FFF2-40B4-BE49-F238E27FC236}">
              <a16:creationId xmlns:a16="http://schemas.microsoft.com/office/drawing/2014/main" id="{4D56C789-43E2-26C2-2415-259A11DBA64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56" name="Line 1">
          <a:extLst>
            <a:ext uri="{FF2B5EF4-FFF2-40B4-BE49-F238E27FC236}">
              <a16:creationId xmlns:a16="http://schemas.microsoft.com/office/drawing/2014/main" id="{83815C4E-7F76-E4B6-8687-DFAD618F991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57" name="Line 1">
          <a:extLst>
            <a:ext uri="{FF2B5EF4-FFF2-40B4-BE49-F238E27FC236}">
              <a16:creationId xmlns:a16="http://schemas.microsoft.com/office/drawing/2014/main" id="{392200BE-9A87-4156-6DC1-645264C65E3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58" name="Line 1">
          <a:extLst>
            <a:ext uri="{FF2B5EF4-FFF2-40B4-BE49-F238E27FC236}">
              <a16:creationId xmlns:a16="http://schemas.microsoft.com/office/drawing/2014/main" id="{9C1797D7-BD59-9EB0-219A-C38A8D5A7F6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59" name="Line 1">
          <a:extLst>
            <a:ext uri="{FF2B5EF4-FFF2-40B4-BE49-F238E27FC236}">
              <a16:creationId xmlns:a16="http://schemas.microsoft.com/office/drawing/2014/main" id="{57297AB1-C213-66C8-2FEC-373FBF348A0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60" name="Line 1">
          <a:extLst>
            <a:ext uri="{FF2B5EF4-FFF2-40B4-BE49-F238E27FC236}">
              <a16:creationId xmlns:a16="http://schemas.microsoft.com/office/drawing/2014/main" id="{21B5535A-E8B0-5F87-9868-C7881089B4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61" name="Line 1">
          <a:extLst>
            <a:ext uri="{FF2B5EF4-FFF2-40B4-BE49-F238E27FC236}">
              <a16:creationId xmlns:a16="http://schemas.microsoft.com/office/drawing/2014/main" id="{12C7CC7A-F7D9-FABC-D563-37F2215C5B9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62" name="Line 1">
          <a:extLst>
            <a:ext uri="{FF2B5EF4-FFF2-40B4-BE49-F238E27FC236}">
              <a16:creationId xmlns:a16="http://schemas.microsoft.com/office/drawing/2014/main" id="{8D7E301A-21E6-8E44-0F85-1791803B48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63" name="Line 1">
          <a:extLst>
            <a:ext uri="{FF2B5EF4-FFF2-40B4-BE49-F238E27FC236}">
              <a16:creationId xmlns:a16="http://schemas.microsoft.com/office/drawing/2014/main" id="{8AC287AC-0EE7-660C-17CF-82ED7651FD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64" name="Line 1">
          <a:extLst>
            <a:ext uri="{FF2B5EF4-FFF2-40B4-BE49-F238E27FC236}">
              <a16:creationId xmlns:a16="http://schemas.microsoft.com/office/drawing/2014/main" id="{262769D1-1679-388D-C572-BFBFDAA892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65" name="Line 1">
          <a:extLst>
            <a:ext uri="{FF2B5EF4-FFF2-40B4-BE49-F238E27FC236}">
              <a16:creationId xmlns:a16="http://schemas.microsoft.com/office/drawing/2014/main" id="{23913496-99CC-1553-0A28-F77D0814BAF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66" name="Line 1">
          <a:extLst>
            <a:ext uri="{FF2B5EF4-FFF2-40B4-BE49-F238E27FC236}">
              <a16:creationId xmlns:a16="http://schemas.microsoft.com/office/drawing/2014/main" id="{CBAC34C6-49AF-CF81-6076-B11AE695678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67" name="Line 1">
          <a:extLst>
            <a:ext uri="{FF2B5EF4-FFF2-40B4-BE49-F238E27FC236}">
              <a16:creationId xmlns:a16="http://schemas.microsoft.com/office/drawing/2014/main" id="{ED85B377-B6C9-F6C3-01DB-BE9DFBE1AD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68" name="Line 1">
          <a:extLst>
            <a:ext uri="{FF2B5EF4-FFF2-40B4-BE49-F238E27FC236}">
              <a16:creationId xmlns:a16="http://schemas.microsoft.com/office/drawing/2014/main" id="{6CD21E47-D36D-34FD-2F0E-6F9307AA8F9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69" name="Line 1">
          <a:extLst>
            <a:ext uri="{FF2B5EF4-FFF2-40B4-BE49-F238E27FC236}">
              <a16:creationId xmlns:a16="http://schemas.microsoft.com/office/drawing/2014/main" id="{E20F4CE4-3AE2-03EC-F9CB-C922B15684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70" name="Line 1">
          <a:extLst>
            <a:ext uri="{FF2B5EF4-FFF2-40B4-BE49-F238E27FC236}">
              <a16:creationId xmlns:a16="http://schemas.microsoft.com/office/drawing/2014/main" id="{23BC71E3-D8CB-E1AD-E9A9-08EE89569D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771" name="Line 1">
          <a:extLst>
            <a:ext uri="{FF2B5EF4-FFF2-40B4-BE49-F238E27FC236}">
              <a16:creationId xmlns:a16="http://schemas.microsoft.com/office/drawing/2014/main" id="{D530B593-FACA-DAD5-8092-98C3AC4A3E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tabSelected="1" zoomScaleNormal="100" workbookViewId="0">
      <pane ySplit="7" topLeftCell="A8" activePane="bottomLeft" state="frozen"/>
      <selection pane="bottomLeft" activeCell="E15" sqref="E15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7" t="str">
        <f>B4&amp;L3&amp;"  일반회계 세외수입 징수현황"</f>
        <v>2024년  1월  서구  일반회계 세외수입 징수현황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1" t="s">
        <v>117</v>
      </c>
      <c r="M3" s="131"/>
      <c r="O3" s="3">
        <f>COUNTIF(O7:P77,"err")</f>
        <v>0</v>
      </c>
    </row>
    <row r="4" spans="2:16" s="4" customFormat="1" ht="18.75" customHeight="1" thickBot="1" x14ac:dyDescent="0.2">
      <c r="B4" s="123" t="s">
        <v>118</v>
      </c>
      <c r="C4" s="123"/>
      <c r="D4" s="123"/>
      <c r="E4" s="1"/>
      <c r="F4" s="1"/>
      <c r="G4" s="1"/>
      <c r="H4" s="1"/>
      <c r="I4" s="1"/>
      <c r="J4" s="1"/>
      <c r="K4" s="1"/>
      <c r="L4" s="128" t="s">
        <v>13</v>
      </c>
      <c r="M4" s="128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2" t="s">
        <v>9</v>
      </c>
      <c r="M5" s="133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9" t="s">
        <v>18</v>
      </c>
      <c r="C7" s="130"/>
      <c r="D7" s="130"/>
      <c r="E7" s="26">
        <f>E8+E40+E62</f>
        <v>82356824000</v>
      </c>
      <c r="F7" s="26">
        <f t="shared" ref="F7:K7" si="0">F8+F40+F62</f>
        <v>48485861020</v>
      </c>
      <c r="G7" s="26">
        <f t="shared" si="0"/>
        <v>8530708728</v>
      </c>
      <c r="H7" s="26">
        <f t="shared" si="0"/>
        <v>17748168</v>
      </c>
      <c r="I7" s="26">
        <f t="shared" si="0"/>
        <v>39937404124</v>
      </c>
      <c r="J7" s="26">
        <f t="shared" si="0"/>
        <v>32806746830</v>
      </c>
      <c r="K7" s="26">
        <f t="shared" si="0"/>
        <v>7130657294</v>
      </c>
      <c r="L7" s="27">
        <f>IFERROR(G7/E7,0)*100</f>
        <v>10.358229365425748</v>
      </c>
      <c r="M7" s="28">
        <f>IFERROR(G7/F7,0)*100</f>
        <v>17.594219321961006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1" t="s">
        <v>19</v>
      </c>
      <c r="C8" s="122"/>
      <c r="D8" s="122"/>
      <c r="E8" s="29">
        <f t="shared" ref="E8:K8" si="1">E9+E12+E22+E28+E34+E36</f>
        <v>58079585000</v>
      </c>
      <c r="F8" s="29">
        <f t="shared" si="1"/>
        <v>7393929216</v>
      </c>
      <c r="G8" s="29">
        <f t="shared" si="1"/>
        <v>7336380501</v>
      </c>
      <c r="H8" s="29">
        <f t="shared" si="1"/>
        <v>0</v>
      </c>
      <c r="I8" s="29">
        <f t="shared" si="1"/>
        <v>57548715</v>
      </c>
      <c r="J8" s="29">
        <f t="shared" si="1"/>
        <v>0</v>
      </c>
      <c r="K8" s="29">
        <f t="shared" si="1"/>
        <v>57548715</v>
      </c>
      <c r="L8" s="29">
        <f t="shared" ref="L8:L77" si="2">IFERROR(G8/E8,0)*100</f>
        <v>12.63159938384546</v>
      </c>
      <c r="M8" s="30">
        <f t="shared" ref="M8:M77" si="3">IFERROR(G8/F8,0)*100</f>
        <v>99.221676143782005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1060979000</v>
      </c>
      <c r="F9" s="33">
        <v>370600270</v>
      </c>
      <c r="G9" s="33">
        <v>355706700</v>
      </c>
      <c r="H9" s="33">
        <v>0</v>
      </c>
      <c r="I9" s="33">
        <v>14893570</v>
      </c>
      <c r="J9" s="33">
        <v>0</v>
      </c>
      <c r="K9" s="33">
        <v>14893570</v>
      </c>
      <c r="L9" s="33">
        <f t="shared" si="2"/>
        <v>33.526271490764664</v>
      </c>
      <c r="M9" s="34">
        <f t="shared" si="3"/>
        <v>95.981230666669504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800000000</v>
      </c>
      <c r="F10" s="36">
        <v>332251580</v>
      </c>
      <c r="G10" s="36">
        <v>328678410</v>
      </c>
      <c r="H10" s="36">
        <v>0</v>
      </c>
      <c r="I10" s="37">
        <v>3573170</v>
      </c>
      <c r="J10" s="37">
        <v>0</v>
      </c>
      <c r="K10" s="37">
        <v>3573170</v>
      </c>
      <c r="L10" s="37">
        <f t="shared" si="2"/>
        <v>41.084801250000005</v>
      </c>
      <c r="M10" s="38">
        <f t="shared" si="3"/>
        <v>98.92455891406145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260979000</v>
      </c>
      <c r="F11" s="36">
        <v>38348690</v>
      </c>
      <c r="G11" s="36">
        <v>27028290</v>
      </c>
      <c r="H11" s="36">
        <v>0</v>
      </c>
      <c r="I11" s="37">
        <v>11320400</v>
      </c>
      <c r="J11" s="37">
        <v>0</v>
      </c>
      <c r="K11" s="37">
        <v>11320400</v>
      </c>
      <c r="L11" s="37">
        <f t="shared" si="2"/>
        <v>10.356499948271699</v>
      </c>
      <c r="M11" s="38">
        <f t="shared" si="3"/>
        <v>70.480347568587092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8790109000</v>
      </c>
      <c r="F12" s="33">
        <v>427855141</v>
      </c>
      <c r="G12" s="33">
        <v>410221271</v>
      </c>
      <c r="H12" s="33">
        <v>0</v>
      </c>
      <c r="I12" s="33">
        <v>17633870</v>
      </c>
      <c r="J12" s="33">
        <v>0</v>
      </c>
      <c r="K12" s="33">
        <v>17633870</v>
      </c>
      <c r="L12" s="33">
        <f t="shared" si="2"/>
        <v>4.6668507864919535</v>
      </c>
      <c r="M12" s="34">
        <f t="shared" si="3"/>
        <v>95.878541985311799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2550000000</v>
      </c>
      <c r="F13" s="36">
        <v>20466700</v>
      </c>
      <c r="G13" s="36">
        <v>15057500</v>
      </c>
      <c r="H13" s="36">
        <v>0</v>
      </c>
      <c r="I13" s="37">
        <v>5409200</v>
      </c>
      <c r="J13" s="37">
        <v>0</v>
      </c>
      <c r="K13" s="37">
        <v>5409200</v>
      </c>
      <c r="L13" s="37">
        <f t="shared" si="2"/>
        <v>0.59049019607843134</v>
      </c>
      <c r="M13" s="38">
        <f t="shared" si="3"/>
        <v>73.570727083506384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63770</v>
      </c>
      <c r="G14" s="36">
        <v>63770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100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5603362000</v>
      </c>
      <c r="F19" s="36">
        <v>297102701</v>
      </c>
      <c r="G19" s="36">
        <v>297102701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5.3022221480603964</v>
      </c>
      <c r="M19" s="38">
        <f t="shared" si="3"/>
        <v>100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56476000</v>
      </c>
      <c r="F20" s="36">
        <v>7352000</v>
      </c>
      <c r="G20" s="36">
        <v>7352000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580271000</v>
      </c>
      <c r="F21" s="36">
        <v>102869970</v>
      </c>
      <c r="G21" s="36">
        <v>90645300</v>
      </c>
      <c r="H21" s="36">
        <v>0</v>
      </c>
      <c r="I21" s="37">
        <v>12224670</v>
      </c>
      <c r="J21" s="37">
        <v>0</v>
      </c>
      <c r="K21" s="37">
        <v>12224670</v>
      </c>
      <c r="L21" s="37">
        <f t="shared" si="2"/>
        <v>15.621201128438264</v>
      </c>
      <c r="M21" s="38">
        <f t="shared" si="3"/>
        <v>88.11638615234358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14367518000</v>
      </c>
      <c r="F22" s="33">
        <v>1407175719</v>
      </c>
      <c r="G22" s="33">
        <v>1382308239</v>
      </c>
      <c r="H22" s="33">
        <v>0</v>
      </c>
      <c r="I22" s="33">
        <v>24867480</v>
      </c>
      <c r="J22" s="33">
        <v>0</v>
      </c>
      <c r="K22" s="33">
        <v>24867480</v>
      </c>
      <c r="L22" s="33">
        <f t="shared" si="2"/>
        <v>9.6210649535988058</v>
      </c>
      <c r="M22" s="34">
        <f t="shared" si="3"/>
        <v>98.232809189056226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6"/>
      <c r="C23" s="35" t="s">
        <v>34</v>
      </c>
      <c r="D23" s="35"/>
      <c r="E23" s="36">
        <v>1729824000</v>
      </c>
      <c r="F23" s="36">
        <v>150187031</v>
      </c>
      <c r="G23" s="36">
        <v>132051231</v>
      </c>
      <c r="H23" s="36">
        <v>0</v>
      </c>
      <c r="I23" s="37">
        <v>18135800</v>
      </c>
      <c r="J23" s="37">
        <v>0</v>
      </c>
      <c r="K23" s="37">
        <v>18135800</v>
      </c>
      <c r="L23" s="37">
        <f t="shared" si="2"/>
        <v>7.6337957503191074</v>
      </c>
      <c r="M23" s="38">
        <f t="shared" si="3"/>
        <v>87.924523256605298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6"/>
      <c r="C24" s="35" t="s">
        <v>35</v>
      </c>
      <c r="D24" s="35"/>
      <c r="E24" s="36">
        <v>12332094000</v>
      </c>
      <c r="F24" s="36">
        <v>1194857329</v>
      </c>
      <c r="G24" s="36">
        <v>1194857329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9.6890060114689369</v>
      </c>
      <c r="M24" s="38">
        <f t="shared" si="3"/>
        <v>100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6"/>
      <c r="C25" s="35" t="s">
        <v>36</v>
      </c>
      <c r="D25" s="35"/>
      <c r="E25" s="36">
        <v>12700000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6"/>
      <c r="C26" s="35" t="s">
        <v>37</v>
      </c>
      <c r="D26" s="35"/>
      <c r="E26" s="36">
        <v>0</v>
      </c>
      <c r="F26" s="36">
        <v>3229430</v>
      </c>
      <c r="G26" s="36">
        <v>2904450</v>
      </c>
      <c r="H26" s="36">
        <v>0</v>
      </c>
      <c r="I26" s="37">
        <v>324980</v>
      </c>
      <c r="J26" s="37">
        <v>0</v>
      </c>
      <c r="K26" s="37">
        <v>324980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6"/>
      <c r="C27" s="35" t="s">
        <v>38</v>
      </c>
      <c r="D27" s="35"/>
      <c r="E27" s="36">
        <v>292900000</v>
      </c>
      <c r="F27" s="36">
        <v>58901929</v>
      </c>
      <c r="G27" s="36">
        <v>52495229</v>
      </c>
      <c r="H27" s="36">
        <v>0</v>
      </c>
      <c r="I27" s="37">
        <v>6406700</v>
      </c>
      <c r="J27" s="37">
        <v>0</v>
      </c>
      <c r="K27" s="37">
        <v>6406700</v>
      </c>
      <c r="L27" s="37">
        <f t="shared" si="2"/>
        <v>17.922577330146808</v>
      </c>
      <c r="M27" s="38">
        <f t="shared" si="3"/>
        <v>89.123106647322189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3716455000</v>
      </c>
      <c r="F28" s="33">
        <v>1584071880</v>
      </c>
      <c r="G28" s="33">
        <v>1584071880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42.623195491402427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6"/>
      <c r="C29" s="35" t="s">
        <v>40</v>
      </c>
      <c r="D29" s="35"/>
      <c r="E29" s="36">
        <v>3716455000</v>
      </c>
      <c r="F29" s="36">
        <v>43910</v>
      </c>
      <c r="G29" s="36">
        <v>43910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1.1815022649271953E-3</v>
      </c>
      <c r="M29" s="38">
        <f t="shared" si="3"/>
        <v>100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6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6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6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6"/>
      <c r="C33" s="35" t="s">
        <v>44</v>
      </c>
      <c r="D33" s="35"/>
      <c r="E33" s="36">
        <v>0</v>
      </c>
      <c r="F33" s="36">
        <v>1584027970</v>
      </c>
      <c r="G33" s="36">
        <v>1584027970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100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26732670000</v>
      </c>
      <c r="F34" s="33">
        <v>1314565000</v>
      </c>
      <c r="G34" s="33">
        <v>1314565000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4.9174474528732075</v>
      </c>
      <c r="M34" s="34">
        <f t="shared" si="3"/>
        <v>100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26732670000</v>
      </c>
      <c r="F35" s="36">
        <v>1314565000</v>
      </c>
      <c r="G35" s="36">
        <v>1314565000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4.9174474528732075</v>
      </c>
      <c r="M35" s="38">
        <f>IFERROR(G35/F35,0)*100</f>
        <v>100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3411854000</v>
      </c>
      <c r="F36" s="33">
        <v>2289661206</v>
      </c>
      <c r="G36" s="33">
        <v>2289507411</v>
      </c>
      <c r="H36" s="33">
        <v>0</v>
      </c>
      <c r="I36" s="33">
        <v>153795</v>
      </c>
      <c r="J36" s="33">
        <v>0</v>
      </c>
      <c r="K36" s="33">
        <v>153795</v>
      </c>
      <c r="L36" s="39">
        <f t="shared" si="2"/>
        <v>67.104495415102761</v>
      </c>
      <c r="M36" s="40">
        <f t="shared" si="3"/>
        <v>99.99328306739892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6"/>
      <c r="C37" s="35" t="s">
        <v>47</v>
      </c>
      <c r="D37" s="35"/>
      <c r="E37" s="36">
        <v>3411854000</v>
      </c>
      <c r="F37" s="36">
        <v>2266294870</v>
      </c>
      <c r="G37" s="36">
        <v>2266294870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66.424145640464104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6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6"/>
      <c r="C39" s="35" t="s">
        <v>49</v>
      </c>
      <c r="D39" s="35"/>
      <c r="E39" s="36">
        <v>0</v>
      </c>
      <c r="F39" s="36">
        <v>23366336</v>
      </c>
      <c r="G39" s="36">
        <v>23212541</v>
      </c>
      <c r="H39" s="36">
        <v>0</v>
      </c>
      <c r="I39" s="37">
        <v>153795</v>
      </c>
      <c r="J39" s="37">
        <v>0</v>
      </c>
      <c r="K39" s="37">
        <v>153795</v>
      </c>
      <c r="L39" s="41">
        <f t="shared" si="2"/>
        <v>0</v>
      </c>
      <c r="M39" s="42">
        <f t="shared" si="3"/>
        <v>99.341809516049068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4" t="s">
        <v>50</v>
      </c>
      <c r="C40" s="125"/>
      <c r="D40" s="125"/>
      <c r="E40" s="43">
        <v>13706236000</v>
      </c>
      <c r="F40" s="43">
        <v>39186507008</v>
      </c>
      <c r="G40" s="43">
        <v>857156481</v>
      </c>
      <c r="H40" s="43">
        <v>17748168</v>
      </c>
      <c r="I40" s="43">
        <v>38311602359</v>
      </c>
      <c r="J40" s="43">
        <v>32806746830</v>
      </c>
      <c r="K40" s="43">
        <v>5504855529</v>
      </c>
      <c r="L40" s="44">
        <f t="shared" si="2"/>
        <v>6.2537700430665284</v>
      </c>
      <c r="M40" s="45">
        <f t="shared" si="3"/>
        <v>2.1873765906846709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7812700</v>
      </c>
      <c r="G41" s="33">
        <v>7812700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100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7796700</v>
      </c>
      <c r="G44" s="47">
        <v>7796700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16000</v>
      </c>
      <c r="G45" s="47">
        <v>16000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100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199653000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199653000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37689747</v>
      </c>
      <c r="G48" s="33">
        <v>8047078</v>
      </c>
      <c r="H48" s="33">
        <v>0</v>
      </c>
      <c r="I48" s="33">
        <v>29642669</v>
      </c>
      <c r="J48" s="33">
        <v>0</v>
      </c>
      <c r="K48" s="33">
        <v>29642669</v>
      </c>
      <c r="L48" s="39">
        <f t="shared" si="2"/>
        <v>0</v>
      </c>
      <c r="M48" s="40">
        <f t="shared" si="3"/>
        <v>21.350841118673468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37689747</v>
      </c>
      <c r="G50" s="47">
        <v>8047078</v>
      </c>
      <c r="H50" s="47">
        <v>0</v>
      </c>
      <c r="I50" s="37">
        <v>29642669</v>
      </c>
      <c r="J50" s="37">
        <v>0</v>
      </c>
      <c r="K50" s="37">
        <v>29642669</v>
      </c>
      <c r="L50" s="41">
        <f>IFERROR(G50/E50,0)*100</f>
        <v>0</v>
      </c>
      <c r="M50" s="42">
        <f>IFERROR(G50/F50,0)*100</f>
        <v>21.350841118673468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9466899000</v>
      </c>
      <c r="F52" s="33">
        <v>2834404171</v>
      </c>
      <c r="G52" s="33">
        <v>390503031</v>
      </c>
      <c r="H52" s="33">
        <v>0</v>
      </c>
      <c r="I52" s="33">
        <v>2443901140</v>
      </c>
      <c r="J52" s="33">
        <v>250000</v>
      </c>
      <c r="K52" s="33">
        <v>2443651140</v>
      </c>
      <c r="L52" s="39">
        <f t="shared" si="2"/>
        <v>4.1249307825086126</v>
      </c>
      <c r="M52" s="40">
        <f t="shared" si="3"/>
        <v>13.777252905404364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119000000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2490972710</v>
      </c>
      <c r="G56" s="47">
        <v>65316840</v>
      </c>
      <c r="H56" s="47">
        <v>0</v>
      </c>
      <c r="I56" s="37">
        <v>2425655870</v>
      </c>
      <c r="J56" s="37">
        <v>0</v>
      </c>
      <c r="K56" s="37">
        <v>2425655870</v>
      </c>
      <c r="L56" s="41">
        <f t="shared" si="2"/>
        <v>0</v>
      </c>
      <c r="M56" s="42">
        <f t="shared" si="3"/>
        <v>2.6221419342647074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9347899000</v>
      </c>
      <c r="F59" s="47">
        <v>343431461</v>
      </c>
      <c r="G59" s="47">
        <v>325186191</v>
      </c>
      <c r="H59" s="47">
        <v>0</v>
      </c>
      <c r="I59" s="37">
        <v>18245270</v>
      </c>
      <c r="J59" s="37">
        <v>250000</v>
      </c>
      <c r="K59" s="37">
        <v>17995270</v>
      </c>
      <c r="L59" s="41">
        <f t="shared" si="2"/>
        <v>3.478708862815056</v>
      </c>
      <c r="M59" s="42">
        <f t="shared" si="3"/>
        <v>94.687362087656851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4039684000</v>
      </c>
      <c r="F60" s="50">
        <v>36306600390</v>
      </c>
      <c r="G60" s="50">
        <v>450793672</v>
      </c>
      <c r="H60" s="50">
        <v>17748168</v>
      </c>
      <c r="I60" s="50">
        <v>35838058550</v>
      </c>
      <c r="J60" s="50">
        <v>32806496830</v>
      </c>
      <c r="K60" s="50">
        <v>3031561720</v>
      </c>
      <c r="L60" s="39">
        <f t="shared" si="2"/>
        <v>11.159132050922794</v>
      </c>
      <c r="M60" s="40">
        <f t="shared" si="3"/>
        <v>1.2416300814662973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4039684000</v>
      </c>
      <c r="F61" s="47">
        <v>36306600390</v>
      </c>
      <c r="G61" s="47">
        <v>450793672</v>
      </c>
      <c r="H61" s="47">
        <v>17748168</v>
      </c>
      <c r="I61" s="37">
        <v>35838058550</v>
      </c>
      <c r="J61" s="37">
        <v>32806496830</v>
      </c>
      <c r="K61" s="37">
        <v>3031561720</v>
      </c>
      <c r="L61" s="41">
        <f>IFERROR(G61/E61,0)*100</f>
        <v>11.159132050922794</v>
      </c>
      <c r="M61" s="42">
        <f>IFERROR(G61/F61,0)*100</f>
        <v>1.2416300814662973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4" t="s">
        <v>73</v>
      </c>
      <c r="C62" s="125"/>
      <c r="D62" s="125"/>
      <c r="E62" s="43">
        <v>10571003000</v>
      </c>
      <c r="F62" s="43">
        <v>1905424796</v>
      </c>
      <c r="G62" s="43">
        <v>337171746</v>
      </c>
      <c r="H62" s="43">
        <v>0</v>
      </c>
      <c r="I62" s="43">
        <v>1568253050</v>
      </c>
      <c r="J62" s="43">
        <v>0</v>
      </c>
      <c r="K62" s="43">
        <v>1568253050</v>
      </c>
      <c r="L62" s="44">
        <f t="shared" si="2"/>
        <v>3.189590864745758</v>
      </c>
      <c r="M62" s="45">
        <f t="shared" si="3"/>
        <v>17.695358363542574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105960000</v>
      </c>
      <c r="F63" s="50">
        <v>16680000</v>
      </c>
      <c r="G63" s="50">
        <v>14130000</v>
      </c>
      <c r="H63" s="50">
        <v>0</v>
      </c>
      <c r="I63" s="50">
        <v>2550000</v>
      </c>
      <c r="J63" s="50">
        <v>0</v>
      </c>
      <c r="K63" s="50">
        <v>2550000</v>
      </c>
      <c r="L63" s="39">
        <f t="shared" si="2"/>
        <v>13.335220838052095</v>
      </c>
      <c r="M63" s="40">
        <f t="shared" si="3"/>
        <v>84.712230215827333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105960000</v>
      </c>
      <c r="F64" s="47">
        <v>16680000</v>
      </c>
      <c r="G64" s="47">
        <v>14130000</v>
      </c>
      <c r="H64" s="47">
        <v>0</v>
      </c>
      <c r="I64" s="37">
        <v>2550000</v>
      </c>
      <c r="J64" s="37">
        <v>0</v>
      </c>
      <c r="K64" s="37">
        <v>2550000</v>
      </c>
      <c r="L64" s="41">
        <f t="shared" si="2"/>
        <v>13.335220838052095</v>
      </c>
      <c r="M64" s="42">
        <f t="shared" si="3"/>
        <v>84.712230215827333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565000000</v>
      </c>
      <c r="F65" s="51">
        <v>42222000</v>
      </c>
      <c r="G65" s="51">
        <v>7481000</v>
      </c>
      <c r="H65" s="51">
        <v>0</v>
      </c>
      <c r="I65" s="51">
        <v>34741000</v>
      </c>
      <c r="J65" s="51">
        <v>0</v>
      </c>
      <c r="K65" s="51">
        <v>34741000</v>
      </c>
      <c r="L65" s="53">
        <f t="shared" si="2"/>
        <v>1.324070796460177</v>
      </c>
      <c r="M65" s="54">
        <f t="shared" si="3"/>
        <v>17.718251148690257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565000000</v>
      </c>
      <c r="F66" s="47">
        <v>42222000</v>
      </c>
      <c r="G66" s="47">
        <v>7481000</v>
      </c>
      <c r="H66" s="47">
        <v>0</v>
      </c>
      <c r="I66" s="37">
        <v>34741000</v>
      </c>
      <c r="J66" s="37">
        <v>0</v>
      </c>
      <c r="K66" s="37">
        <v>34741000</v>
      </c>
      <c r="L66" s="41">
        <f>IFERROR(G66/E66,0)*100</f>
        <v>1.324070796460177</v>
      </c>
      <c r="M66" s="42">
        <f>IFERROR(G66/F66,0)*100</f>
        <v>17.718251148690257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4722860</v>
      </c>
      <c r="G67" s="51">
        <v>0</v>
      </c>
      <c r="H67" s="51">
        <v>0</v>
      </c>
      <c r="I67" s="51">
        <v>4722860</v>
      </c>
      <c r="J67" s="51">
        <v>0</v>
      </c>
      <c r="K67" s="51">
        <v>4722860</v>
      </c>
      <c r="L67" s="53">
        <f t="shared" si="2"/>
        <v>0</v>
      </c>
      <c r="M67" s="54">
        <f t="shared" si="3"/>
        <v>0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4722860</v>
      </c>
      <c r="G68" s="47">
        <v>0</v>
      </c>
      <c r="H68" s="47">
        <v>0</v>
      </c>
      <c r="I68" s="37">
        <v>4722860</v>
      </c>
      <c r="J68" s="37">
        <v>0</v>
      </c>
      <c r="K68" s="37">
        <v>4722860</v>
      </c>
      <c r="L68" s="41">
        <f t="shared" si="2"/>
        <v>0</v>
      </c>
      <c r="M68" s="42">
        <f t="shared" si="3"/>
        <v>0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3443600000</v>
      </c>
      <c r="F69" s="52">
        <v>418208340</v>
      </c>
      <c r="G69" s="52">
        <v>143355240</v>
      </c>
      <c r="H69" s="52">
        <v>0</v>
      </c>
      <c r="I69" s="52">
        <v>274853100</v>
      </c>
      <c r="J69" s="52">
        <v>0</v>
      </c>
      <c r="K69" s="52">
        <v>274853100</v>
      </c>
      <c r="L69" s="53">
        <f t="shared" si="2"/>
        <v>4.1629469160181207</v>
      </c>
      <c r="M69" s="54">
        <f t="shared" si="3"/>
        <v>34.278426872118331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2676000000</v>
      </c>
      <c r="F70" s="55">
        <v>316451800</v>
      </c>
      <c r="G70" s="55">
        <v>87146200</v>
      </c>
      <c r="H70" s="55">
        <v>0</v>
      </c>
      <c r="I70" s="37">
        <v>229305600</v>
      </c>
      <c r="J70" s="37">
        <v>0</v>
      </c>
      <c r="K70" s="37">
        <v>229305600</v>
      </c>
      <c r="L70" s="56">
        <f t="shared" si="2"/>
        <v>3.256584454409567</v>
      </c>
      <c r="M70" s="57">
        <f t="shared" si="3"/>
        <v>27.53853825448299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767600000</v>
      </c>
      <c r="F71" s="55">
        <v>101756540</v>
      </c>
      <c r="G71" s="55">
        <v>56209040</v>
      </c>
      <c r="H71" s="55">
        <v>0</v>
      </c>
      <c r="I71" s="37">
        <v>45547500</v>
      </c>
      <c r="J71" s="37">
        <v>0</v>
      </c>
      <c r="K71" s="37">
        <v>45547500</v>
      </c>
      <c r="L71" s="56">
        <f t="shared" si="2"/>
        <v>7.3226993225638362</v>
      </c>
      <c r="M71" s="57">
        <f t="shared" si="3"/>
        <v>55.238749273511068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1110350</v>
      </c>
      <c r="G72" s="51">
        <v>1110350</v>
      </c>
      <c r="H72" s="51">
        <v>0</v>
      </c>
      <c r="I72" s="51">
        <v>0</v>
      </c>
      <c r="J72" s="51">
        <v>0</v>
      </c>
      <c r="K72" s="51">
        <v>0</v>
      </c>
      <c r="L72" s="53">
        <f t="shared" si="2"/>
        <v>0</v>
      </c>
      <c r="M72" s="54">
        <f t="shared" si="3"/>
        <v>100</v>
      </c>
      <c r="O72" s="9" t="str">
        <f t="shared" ref="O72:O77" si="6">IF(F72=G72+H72+I72,"","err")</f>
        <v/>
      </c>
      <c r="P72" s="9" t="str">
        <f t="shared" ref="P72:P77" si="7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1110350</v>
      </c>
      <c r="G73" s="47">
        <v>1110350</v>
      </c>
      <c r="H73" s="47">
        <v>0</v>
      </c>
      <c r="I73" s="37">
        <v>0</v>
      </c>
      <c r="J73" s="37">
        <v>0</v>
      </c>
      <c r="K73" s="37">
        <v>0</v>
      </c>
      <c r="L73" s="41">
        <f>IFERROR(G73/E73,0)*100</f>
        <v>0</v>
      </c>
      <c r="M73" s="42">
        <f>IFERROR(G73/F73,0)*100</f>
        <v>100</v>
      </c>
      <c r="O73" s="9" t="str">
        <f t="shared" si="6"/>
        <v/>
      </c>
      <c r="P73" s="9" t="str">
        <f t="shared" si="7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6456443000</v>
      </c>
      <c r="F74" s="51">
        <v>1420481246</v>
      </c>
      <c r="G74" s="51">
        <v>169495156</v>
      </c>
      <c r="H74" s="51">
        <v>0</v>
      </c>
      <c r="I74" s="51">
        <v>1250986090</v>
      </c>
      <c r="J74" s="51">
        <v>0</v>
      </c>
      <c r="K74" s="51">
        <v>1250986090</v>
      </c>
      <c r="L74" s="53">
        <f>IFERROR(G74/E74,0)*100</f>
        <v>2.6252095155180646</v>
      </c>
      <c r="M74" s="54">
        <f>IFERROR(G74/F74,0)*100</f>
        <v>11.932234689989</v>
      </c>
      <c r="O74" s="9" t="str">
        <f t="shared" si="6"/>
        <v/>
      </c>
      <c r="P74" s="9" t="str">
        <f t="shared" si="7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6456443000</v>
      </c>
      <c r="F75" s="64">
        <v>1420481246</v>
      </c>
      <c r="G75" s="64">
        <v>169495156</v>
      </c>
      <c r="H75" s="64">
        <v>0</v>
      </c>
      <c r="I75" s="37">
        <v>1250986090</v>
      </c>
      <c r="J75" s="37">
        <v>0</v>
      </c>
      <c r="K75" s="37">
        <v>1250986090</v>
      </c>
      <c r="L75" s="65">
        <f>IFERROR(G75/E75,0)*100</f>
        <v>2.6252095155180646</v>
      </c>
      <c r="M75" s="66">
        <f>IFERROR(G75/F75,0)*100</f>
        <v>11.932234689989</v>
      </c>
      <c r="O75" s="9" t="str">
        <f t="shared" si="6"/>
        <v/>
      </c>
      <c r="P75" s="9" t="str">
        <f t="shared" si="7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2000000</v>
      </c>
      <c r="G76" s="51">
        <v>1600000</v>
      </c>
      <c r="H76" s="51">
        <v>0</v>
      </c>
      <c r="I76" s="51">
        <v>400000</v>
      </c>
      <c r="J76" s="51">
        <v>0</v>
      </c>
      <c r="K76" s="51">
        <v>400000</v>
      </c>
      <c r="L76" s="53">
        <f t="shared" si="2"/>
        <v>0</v>
      </c>
      <c r="M76" s="54">
        <f t="shared" si="3"/>
        <v>80</v>
      </c>
      <c r="O76" s="9" t="str">
        <f t="shared" si="6"/>
        <v/>
      </c>
      <c r="P76" s="9" t="str">
        <f t="shared" si="7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2000000</v>
      </c>
      <c r="G77" s="68">
        <v>1600000</v>
      </c>
      <c r="H77" s="68">
        <v>0</v>
      </c>
      <c r="I77" s="69">
        <v>400000</v>
      </c>
      <c r="J77" s="69">
        <v>0</v>
      </c>
      <c r="K77" s="69">
        <v>400000</v>
      </c>
      <c r="L77" s="70">
        <f t="shared" si="2"/>
        <v>0</v>
      </c>
      <c r="M77" s="71">
        <f t="shared" si="3"/>
        <v>80</v>
      </c>
      <c r="O77" s="9" t="str">
        <f t="shared" si="6"/>
        <v/>
      </c>
      <c r="P77" s="9" t="str">
        <f t="shared" si="7"/>
        <v/>
      </c>
    </row>
  </sheetData>
  <sheetProtection selectLockedCells="1"/>
  <mergeCells count="12">
    <mergeCell ref="B2:M2"/>
    <mergeCell ref="L4:M4"/>
    <mergeCell ref="B7:D7"/>
    <mergeCell ref="L3:M3"/>
    <mergeCell ref="L5:M5"/>
    <mergeCell ref="B8:D8"/>
    <mergeCell ref="B4:D4"/>
    <mergeCell ref="B62:D62"/>
    <mergeCell ref="B23:B27"/>
    <mergeCell ref="B29:B33"/>
    <mergeCell ref="B37:B39"/>
    <mergeCell ref="B40:D4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J15" sqref="J15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7" t="str">
        <f>B4&amp;L3&amp;"  일반회계 지난년도 세외수입 징수현황"</f>
        <v>2024년  1월  서구  일반회계 지난년도 세외수입 징수현황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1" t="str">
        <f>'군구세외 일반회계'!L3:M3</f>
        <v>서구</v>
      </c>
      <c r="M3" s="131"/>
      <c r="O3" s="3">
        <f>COUNTIF(O7:P77,"err")</f>
        <v>0</v>
      </c>
    </row>
    <row r="4" spans="2:16" s="4" customFormat="1" ht="18.75" customHeight="1" thickBot="1" x14ac:dyDescent="0.2">
      <c r="B4" s="123" t="str">
        <f>'군구세외 일반회계'!B4:D4</f>
        <v xml:space="preserve">2024년  1월  </v>
      </c>
      <c r="C4" s="123"/>
      <c r="D4" s="123"/>
      <c r="E4" s="1"/>
      <c r="F4" s="1"/>
      <c r="G4" s="1"/>
      <c r="H4" s="1"/>
      <c r="I4" s="1"/>
      <c r="J4" s="1"/>
      <c r="K4" s="1"/>
      <c r="L4" s="128" t="s">
        <v>13</v>
      </c>
      <c r="M4" s="128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2" t="s">
        <v>9</v>
      </c>
      <c r="M5" s="133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9" t="s">
        <v>18</v>
      </c>
      <c r="C7" s="130"/>
      <c r="D7" s="130"/>
      <c r="E7" s="26">
        <v>4039684000</v>
      </c>
      <c r="F7" s="26">
        <f t="shared" ref="F7:K7" si="0">F8+F40+F62</f>
        <v>36306600390</v>
      </c>
      <c r="G7" s="26">
        <f t="shared" si="0"/>
        <v>450793672</v>
      </c>
      <c r="H7" s="26">
        <f t="shared" si="0"/>
        <v>17748168</v>
      </c>
      <c r="I7" s="26">
        <f t="shared" si="0"/>
        <v>35838058550</v>
      </c>
      <c r="J7" s="26">
        <f t="shared" si="0"/>
        <v>32806496830</v>
      </c>
      <c r="K7" s="26">
        <f t="shared" si="0"/>
        <v>3031561720</v>
      </c>
      <c r="L7" s="27">
        <f>IFERROR(G7/E7,0)*100</f>
        <v>11.159132050922794</v>
      </c>
      <c r="M7" s="28">
        <f>IFERROR(G7/F7,0)*100</f>
        <v>1.2416300814662973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1" t="s">
        <v>19</v>
      </c>
      <c r="C8" s="122"/>
      <c r="D8" s="122"/>
      <c r="E8" s="29">
        <f t="shared" ref="E8:K8" si="1">E9+E12+E22+E28+E34+E36</f>
        <v>0</v>
      </c>
      <c r="F8" s="29">
        <f t="shared" si="1"/>
        <v>313922596</v>
      </c>
      <c r="G8" s="29">
        <f t="shared" si="1"/>
        <v>20434080</v>
      </c>
      <c r="H8" s="29">
        <f t="shared" si="1"/>
        <v>0</v>
      </c>
      <c r="I8" s="29">
        <f t="shared" si="1"/>
        <v>293488516</v>
      </c>
      <c r="J8" s="29">
        <f t="shared" si="1"/>
        <v>293100816</v>
      </c>
      <c r="K8" s="29">
        <f t="shared" si="1"/>
        <v>387700</v>
      </c>
      <c r="L8" s="29">
        <f t="shared" ref="L8:L77" si="2">IFERROR(G8/E8,0)*100</f>
        <v>0</v>
      </c>
      <c r="M8" s="30">
        <f t="shared" ref="M8:M77" si="3">IFERROR(G8/F8,0)*100</f>
        <v>6.5092733878895412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34232890</v>
      </c>
      <c r="G9" s="33">
        <v>1654990</v>
      </c>
      <c r="H9" s="33">
        <v>0</v>
      </c>
      <c r="I9" s="33">
        <v>32577900</v>
      </c>
      <c r="J9" s="33">
        <v>32577900</v>
      </c>
      <c r="K9" s="33">
        <v>0</v>
      </c>
      <c r="L9" s="33">
        <f t="shared" si="2"/>
        <v>0</v>
      </c>
      <c r="M9" s="34">
        <f t="shared" si="3"/>
        <v>4.8345027253030635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13604290</v>
      </c>
      <c r="G10" s="36">
        <v>1079560</v>
      </c>
      <c r="H10" s="36">
        <v>0</v>
      </c>
      <c r="I10" s="37">
        <v>12524730</v>
      </c>
      <c r="J10" s="37">
        <v>12524730</v>
      </c>
      <c r="K10" s="37">
        <v>0</v>
      </c>
      <c r="L10" s="37">
        <f t="shared" si="2"/>
        <v>0</v>
      </c>
      <c r="M10" s="38">
        <f t="shared" si="3"/>
        <v>7.9354380125680937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/>
      <c r="F11" s="36">
        <v>20628600</v>
      </c>
      <c r="G11" s="36">
        <v>575430</v>
      </c>
      <c r="H11" s="36">
        <v>0</v>
      </c>
      <c r="I11" s="37">
        <v>20053170</v>
      </c>
      <c r="J11" s="37">
        <v>20053170</v>
      </c>
      <c r="K11" s="37">
        <v>0</v>
      </c>
      <c r="L11" s="37">
        <f t="shared" si="2"/>
        <v>0</v>
      </c>
      <c r="M11" s="38">
        <f t="shared" si="3"/>
        <v>2.7894767458770833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230363433</v>
      </c>
      <c r="G12" s="33">
        <v>1888090</v>
      </c>
      <c r="H12" s="33">
        <v>0</v>
      </c>
      <c r="I12" s="33">
        <v>228475343</v>
      </c>
      <c r="J12" s="33">
        <v>228087643</v>
      </c>
      <c r="K12" s="33">
        <v>387700</v>
      </c>
      <c r="L12" s="33">
        <f t="shared" si="2"/>
        <v>0</v>
      </c>
      <c r="M12" s="34">
        <f t="shared" si="3"/>
        <v>0.81961358858547662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197676110</v>
      </c>
      <c r="G13" s="36">
        <v>928210</v>
      </c>
      <c r="H13" s="36">
        <v>0</v>
      </c>
      <c r="I13" s="37">
        <v>196747900</v>
      </c>
      <c r="J13" s="37">
        <v>196360200</v>
      </c>
      <c r="K13" s="37">
        <v>387700</v>
      </c>
      <c r="L13" s="37">
        <f t="shared" si="2"/>
        <v>0</v>
      </c>
      <c r="M13" s="38">
        <f t="shared" si="3"/>
        <v>0.46956104103829238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-3148100</v>
      </c>
      <c r="G14" s="36">
        <v>0</v>
      </c>
      <c r="H14" s="36">
        <v>0</v>
      </c>
      <c r="I14" s="37">
        <v>-3148100</v>
      </c>
      <c r="J14" s="37">
        <v>-3148100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12171323</v>
      </c>
      <c r="G17" s="36">
        <v>1014430</v>
      </c>
      <c r="H17" s="36">
        <v>0</v>
      </c>
      <c r="I17" s="37">
        <v>11156893</v>
      </c>
      <c r="J17" s="37">
        <v>11156893</v>
      </c>
      <c r="K17" s="37">
        <v>0</v>
      </c>
      <c r="L17" s="37">
        <f t="shared" si="2"/>
        <v>0</v>
      </c>
      <c r="M17" s="38">
        <f t="shared" si="3"/>
        <v>8.3345910711596431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>
        <v>8838378</v>
      </c>
      <c r="G19" s="36">
        <v>0</v>
      </c>
      <c r="H19" s="36">
        <v>0</v>
      </c>
      <c r="I19" s="37">
        <v>8838378</v>
      </c>
      <c r="J19" s="37">
        <v>8838378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14825722</v>
      </c>
      <c r="G21" s="36">
        <v>-54550</v>
      </c>
      <c r="H21" s="36">
        <v>0</v>
      </c>
      <c r="I21" s="37">
        <v>14880272</v>
      </c>
      <c r="J21" s="37">
        <v>14880272</v>
      </c>
      <c r="K21" s="37">
        <v>0</v>
      </c>
      <c r="L21" s="37">
        <f t="shared" si="2"/>
        <v>0</v>
      </c>
      <c r="M21" s="38">
        <f t="shared" si="3"/>
        <v>-0.36794160850985874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53294550</v>
      </c>
      <c r="G22" s="33">
        <v>16873820</v>
      </c>
      <c r="H22" s="33">
        <v>0</v>
      </c>
      <c r="I22" s="33">
        <v>36420730</v>
      </c>
      <c r="J22" s="33">
        <v>36420730</v>
      </c>
      <c r="K22" s="33">
        <v>0</v>
      </c>
      <c r="L22" s="33">
        <f t="shared" si="2"/>
        <v>0</v>
      </c>
      <c r="M22" s="34">
        <f t="shared" si="3"/>
        <v>31.661436300709923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6"/>
      <c r="C23" s="35" t="s">
        <v>34</v>
      </c>
      <c r="D23" s="35"/>
      <c r="E23" s="36"/>
      <c r="F23" s="36">
        <v>15945560</v>
      </c>
      <c r="G23" s="36">
        <v>16188850</v>
      </c>
      <c r="H23" s="36">
        <v>0</v>
      </c>
      <c r="I23" s="37">
        <v>-243290</v>
      </c>
      <c r="J23" s="37">
        <v>-243290</v>
      </c>
      <c r="K23" s="37">
        <v>0</v>
      </c>
      <c r="L23" s="37">
        <f t="shared" si="2"/>
        <v>0</v>
      </c>
      <c r="M23" s="38">
        <f t="shared" si="3"/>
        <v>101.52575387756843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6"/>
      <c r="C24" s="35" t="s">
        <v>35</v>
      </c>
      <c r="D24" s="35"/>
      <c r="E24" s="36"/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6"/>
      <c r="C25" s="35" t="s">
        <v>36</v>
      </c>
      <c r="D25" s="35"/>
      <c r="E25" s="36"/>
      <c r="F25" s="36">
        <v>12815520</v>
      </c>
      <c r="G25" s="36">
        <v>0</v>
      </c>
      <c r="H25" s="36">
        <v>0</v>
      </c>
      <c r="I25" s="37">
        <v>12815520</v>
      </c>
      <c r="J25" s="37">
        <v>12815520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6"/>
      <c r="C26" s="35" t="s">
        <v>37</v>
      </c>
      <c r="D26" s="35"/>
      <c r="E26" s="36"/>
      <c r="F26" s="36">
        <v>293650</v>
      </c>
      <c r="G26" s="36">
        <v>293650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6"/>
      <c r="C27" s="35" t="s">
        <v>38</v>
      </c>
      <c r="D27" s="35"/>
      <c r="E27" s="36"/>
      <c r="F27" s="36">
        <v>24239820</v>
      </c>
      <c r="G27" s="36">
        <v>391320</v>
      </c>
      <c r="H27" s="36">
        <v>0</v>
      </c>
      <c r="I27" s="37">
        <v>23848500</v>
      </c>
      <c r="J27" s="37">
        <v>23848500</v>
      </c>
      <c r="K27" s="37">
        <v>0</v>
      </c>
      <c r="L27" s="37">
        <f t="shared" si="2"/>
        <v>0</v>
      </c>
      <c r="M27" s="38">
        <f t="shared" si="3"/>
        <v>1.6143684235278974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6"/>
      <c r="C29" s="35" t="s">
        <v>40</v>
      </c>
      <c r="D29" s="35"/>
      <c r="E29" s="36"/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6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6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6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6"/>
      <c r="C33" s="35" t="s">
        <v>44</v>
      </c>
      <c r="D33" s="35"/>
      <c r="E33" s="36"/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-10170870</v>
      </c>
      <c r="G34" s="33">
        <v>0</v>
      </c>
      <c r="H34" s="33">
        <v>0</v>
      </c>
      <c r="I34" s="33">
        <v>-10170870</v>
      </c>
      <c r="J34" s="33">
        <v>-10170870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>
        <v>-10170870</v>
      </c>
      <c r="G35" s="36">
        <v>0</v>
      </c>
      <c r="H35" s="36">
        <v>0</v>
      </c>
      <c r="I35" s="37">
        <v>-10170870</v>
      </c>
      <c r="J35" s="37">
        <v>-10170870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6202593</v>
      </c>
      <c r="G36" s="33">
        <v>17180</v>
      </c>
      <c r="H36" s="33">
        <v>0</v>
      </c>
      <c r="I36" s="33">
        <v>6185413</v>
      </c>
      <c r="J36" s="33">
        <v>6185413</v>
      </c>
      <c r="K36" s="33">
        <v>0</v>
      </c>
      <c r="L36" s="39">
        <f t="shared" si="2"/>
        <v>0</v>
      </c>
      <c r="M36" s="40">
        <f t="shared" si="3"/>
        <v>0.27698093361921378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6"/>
      <c r="C37" s="35" t="s">
        <v>47</v>
      </c>
      <c r="D37" s="35"/>
      <c r="E37" s="36"/>
      <c r="F37" s="36">
        <v>6200353</v>
      </c>
      <c r="G37" s="36">
        <v>14940</v>
      </c>
      <c r="H37" s="36">
        <v>0</v>
      </c>
      <c r="I37" s="37">
        <v>6185413</v>
      </c>
      <c r="J37" s="37">
        <v>6185413</v>
      </c>
      <c r="K37" s="37">
        <v>0</v>
      </c>
      <c r="L37" s="41">
        <f t="shared" si="2"/>
        <v>0</v>
      </c>
      <c r="M37" s="42">
        <f t="shared" si="3"/>
        <v>0.24095402310158792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6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6"/>
      <c r="C39" s="35" t="s">
        <v>49</v>
      </c>
      <c r="D39" s="35"/>
      <c r="E39" s="36"/>
      <c r="F39" s="36">
        <v>2240</v>
      </c>
      <c r="G39" s="36">
        <v>2240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100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4" t="s">
        <v>50</v>
      </c>
      <c r="C40" s="125"/>
      <c r="D40" s="125"/>
      <c r="E40" s="43">
        <v>0</v>
      </c>
      <c r="F40" s="43">
        <v>2448263027</v>
      </c>
      <c r="G40" s="43">
        <v>2410830</v>
      </c>
      <c r="H40" s="43">
        <v>152858</v>
      </c>
      <c r="I40" s="43">
        <v>2445699339</v>
      </c>
      <c r="J40" s="43">
        <v>2443126729</v>
      </c>
      <c r="K40" s="43">
        <v>2572610</v>
      </c>
      <c r="L40" s="44">
        <f t="shared" si="2"/>
        <v>0</v>
      </c>
      <c r="M40" s="45">
        <f t="shared" si="3"/>
        <v>9.8471037360480462E-2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2448263027</v>
      </c>
      <c r="G52" s="33">
        <v>2410830</v>
      </c>
      <c r="H52" s="33">
        <v>152858</v>
      </c>
      <c r="I52" s="33">
        <v>2445699339</v>
      </c>
      <c r="J52" s="33">
        <v>2443126729</v>
      </c>
      <c r="K52" s="33">
        <v>2572610</v>
      </c>
      <c r="L52" s="39">
        <f t="shared" si="2"/>
        <v>0</v>
      </c>
      <c r="M52" s="40">
        <f t="shared" si="3"/>
        <v>9.8471037360480462E-2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124000</v>
      </c>
      <c r="G53" s="47">
        <v>0</v>
      </c>
      <c r="H53" s="47">
        <v>0</v>
      </c>
      <c r="I53" s="37">
        <v>124000</v>
      </c>
      <c r="J53" s="37">
        <v>124000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950220350</v>
      </c>
      <c r="G56" s="47">
        <v>1550000</v>
      </c>
      <c r="H56" s="47">
        <v>0</v>
      </c>
      <c r="I56" s="37">
        <v>948670350</v>
      </c>
      <c r="J56" s="37">
        <v>948670350</v>
      </c>
      <c r="K56" s="37">
        <v>0</v>
      </c>
      <c r="L56" s="41">
        <f t="shared" si="2"/>
        <v>0</v>
      </c>
      <c r="M56" s="42">
        <f t="shared" si="3"/>
        <v>0.16312005946831173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>
        <v>1497918677</v>
      </c>
      <c r="G59" s="47">
        <v>860830</v>
      </c>
      <c r="H59" s="47">
        <v>152858</v>
      </c>
      <c r="I59" s="37">
        <v>1496904989</v>
      </c>
      <c r="J59" s="37">
        <v>1494332379</v>
      </c>
      <c r="K59" s="37">
        <v>2572610</v>
      </c>
      <c r="L59" s="41">
        <f t="shared" si="2"/>
        <v>0</v>
      </c>
      <c r="M59" s="42">
        <f t="shared" si="3"/>
        <v>5.7468406878005696E-2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39">
        <f t="shared" si="2"/>
        <v>0</v>
      </c>
      <c r="M60" s="40">
        <f t="shared" si="3"/>
        <v>0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/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/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4" t="s">
        <v>73</v>
      </c>
      <c r="C62" s="125"/>
      <c r="D62" s="125"/>
      <c r="E62" s="43">
        <v>0</v>
      </c>
      <c r="F62" s="43">
        <v>33544414767</v>
      </c>
      <c r="G62" s="43">
        <v>427948762</v>
      </c>
      <c r="H62" s="43">
        <v>17595310</v>
      </c>
      <c r="I62" s="43">
        <v>33098870695</v>
      </c>
      <c r="J62" s="43">
        <v>30070269285</v>
      </c>
      <c r="K62" s="43">
        <v>3028601410</v>
      </c>
      <c r="L62" s="44">
        <f t="shared" si="2"/>
        <v>0</v>
      </c>
      <c r="M62" s="45">
        <f t="shared" si="3"/>
        <v>1.2757675606283145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7243897393</v>
      </c>
      <c r="G63" s="50">
        <v>169021000</v>
      </c>
      <c r="H63" s="50">
        <v>0</v>
      </c>
      <c r="I63" s="50">
        <v>7074876393</v>
      </c>
      <c r="J63" s="50">
        <v>7074876393</v>
      </c>
      <c r="K63" s="50">
        <v>0</v>
      </c>
      <c r="L63" s="39">
        <f t="shared" si="2"/>
        <v>0</v>
      </c>
      <c r="M63" s="40">
        <f t="shared" si="3"/>
        <v>2.3332881573299229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>
        <v>7243897393</v>
      </c>
      <c r="G64" s="47">
        <v>169021000</v>
      </c>
      <c r="H64" s="47">
        <v>0</v>
      </c>
      <c r="I64" s="37">
        <v>7074876393</v>
      </c>
      <c r="J64" s="37">
        <v>7074876393</v>
      </c>
      <c r="K64" s="37">
        <v>0</v>
      </c>
      <c r="L64" s="41">
        <f t="shared" si="2"/>
        <v>0</v>
      </c>
      <c r="M64" s="42">
        <f t="shared" si="3"/>
        <v>2.3332881573299229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2861971927</v>
      </c>
      <c r="G65" s="51">
        <v>72507035</v>
      </c>
      <c r="H65" s="51">
        <v>0</v>
      </c>
      <c r="I65" s="51">
        <v>2789464892</v>
      </c>
      <c r="J65" s="51">
        <v>2783627892</v>
      </c>
      <c r="K65" s="51">
        <v>5837000</v>
      </c>
      <c r="L65" s="53">
        <f t="shared" si="2"/>
        <v>0</v>
      </c>
      <c r="M65" s="54">
        <f t="shared" si="3"/>
        <v>2.5334642284910154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>
        <v>2861971927</v>
      </c>
      <c r="G66" s="47">
        <v>72507035</v>
      </c>
      <c r="H66" s="47">
        <v>0</v>
      </c>
      <c r="I66" s="37">
        <v>2789464892</v>
      </c>
      <c r="J66" s="37">
        <v>2783627892</v>
      </c>
      <c r="K66" s="37">
        <v>5837000</v>
      </c>
      <c r="L66" s="41">
        <f>IFERROR(G66/E66,0)*100</f>
        <v>0</v>
      </c>
      <c r="M66" s="42">
        <f>IFERROR(G66/F66,0)*100</f>
        <v>2.5334642284910154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217579600</v>
      </c>
      <c r="G67" s="51">
        <v>4165840</v>
      </c>
      <c r="H67" s="51">
        <v>0</v>
      </c>
      <c r="I67" s="51">
        <v>213413760</v>
      </c>
      <c r="J67" s="51">
        <v>213413760</v>
      </c>
      <c r="K67" s="51">
        <v>0</v>
      </c>
      <c r="L67" s="53">
        <f t="shared" si="2"/>
        <v>0</v>
      </c>
      <c r="M67" s="54">
        <f t="shared" si="3"/>
        <v>1.9146280257891823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/>
      <c r="F68" s="47">
        <v>217579600</v>
      </c>
      <c r="G68" s="47">
        <v>4165840</v>
      </c>
      <c r="H68" s="47">
        <v>0</v>
      </c>
      <c r="I68" s="37">
        <v>213413760</v>
      </c>
      <c r="J68" s="37">
        <v>213413760</v>
      </c>
      <c r="K68" s="37">
        <v>0</v>
      </c>
      <c r="L68" s="41">
        <f t="shared" si="2"/>
        <v>0</v>
      </c>
      <c r="M68" s="42">
        <f t="shared" si="3"/>
        <v>1.9146280257891823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0</v>
      </c>
      <c r="F69" s="52">
        <v>19284336736</v>
      </c>
      <c r="G69" s="52">
        <v>145186867</v>
      </c>
      <c r="H69" s="52">
        <v>17595310</v>
      </c>
      <c r="I69" s="52">
        <v>19121554559</v>
      </c>
      <c r="J69" s="52">
        <v>19048522319</v>
      </c>
      <c r="K69" s="52">
        <v>73032240</v>
      </c>
      <c r="L69" s="53">
        <f t="shared" si="2"/>
        <v>0</v>
      </c>
      <c r="M69" s="54">
        <f t="shared" si="3"/>
        <v>0.7528745685557604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/>
      <c r="F70" s="55">
        <v>16798946989</v>
      </c>
      <c r="G70" s="55">
        <v>108063747</v>
      </c>
      <c r="H70" s="55">
        <v>8345310</v>
      </c>
      <c r="I70" s="37">
        <v>16682537932</v>
      </c>
      <c r="J70" s="37">
        <v>16625255692</v>
      </c>
      <c r="K70" s="37">
        <v>57282240</v>
      </c>
      <c r="L70" s="56">
        <f t="shared" si="2"/>
        <v>0</v>
      </c>
      <c r="M70" s="57">
        <f t="shared" si="3"/>
        <v>0.64327690938462079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/>
      <c r="F71" s="55">
        <v>2485389747</v>
      </c>
      <c r="G71" s="55">
        <v>37123120</v>
      </c>
      <c r="H71" s="55">
        <v>9250000</v>
      </c>
      <c r="I71" s="37">
        <v>2439016627</v>
      </c>
      <c r="J71" s="37">
        <v>2423266627</v>
      </c>
      <c r="K71" s="37">
        <v>15750000</v>
      </c>
      <c r="L71" s="56">
        <f t="shared" si="2"/>
        <v>0</v>
      </c>
      <c r="M71" s="57">
        <f t="shared" si="3"/>
        <v>1.4936538643409798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119765520</v>
      </c>
      <c r="G72" s="51">
        <v>350000</v>
      </c>
      <c r="H72" s="51">
        <v>0</v>
      </c>
      <c r="I72" s="51">
        <v>119415520</v>
      </c>
      <c r="J72" s="51">
        <v>119415520</v>
      </c>
      <c r="K72" s="51">
        <v>0</v>
      </c>
      <c r="L72" s="53">
        <f t="shared" si="2"/>
        <v>0</v>
      </c>
      <c r="M72" s="54">
        <f t="shared" si="3"/>
        <v>0.29223769913076819</v>
      </c>
      <c r="O72" s="9" t="str">
        <f t="shared" ref="O72:O77" si="6">IF(F72=G72+H72+I72,"","err")</f>
        <v/>
      </c>
      <c r="P72" s="9" t="str">
        <f t="shared" ref="P72:P77" si="7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/>
      <c r="F73" s="47">
        <v>119765520</v>
      </c>
      <c r="G73" s="47">
        <v>350000</v>
      </c>
      <c r="H73" s="47">
        <v>0</v>
      </c>
      <c r="I73" s="37">
        <v>119415520</v>
      </c>
      <c r="J73" s="37">
        <v>119415520</v>
      </c>
      <c r="K73" s="37">
        <v>0</v>
      </c>
      <c r="L73" s="41">
        <f>IFERROR(G73/E73,0)*100</f>
        <v>0</v>
      </c>
      <c r="M73" s="42">
        <f>IFERROR(G73/F73,0)*100</f>
        <v>0.29223769913076819</v>
      </c>
      <c r="O73" s="9" t="str">
        <f t="shared" si="6"/>
        <v/>
      </c>
      <c r="P73" s="9" t="str">
        <f t="shared" si="7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0</v>
      </c>
      <c r="F74" s="51">
        <v>3813763591</v>
      </c>
      <c r="G74" s="51">
        <v>36718020</v>
      </c>
      <c r="H74" s="51">
        <v>0</v>
      </c>
      <c r="I74" s="51">
        <v>3777045571</v>
      </c>
      <c r="J74" s="51">
        <v>827313401</v>
      </c>
      <c r="K74" s="51">
        <v>2949732170</v>
      </c>
      <c r="L74" s="53">
        <f>IFERROR(G74/E74,0)*100</f>
        <v>0</v>
      </c>
      <c r="M74" s="54">
        <f>IFERROR(G74/F74,0)*100</f>
        <v>0.96277650997166919</v>
      </c>
      <c r="O74" s="9" t="str">
        <f t="shared" si="6"/>
        <v/>
      </c>
      <c r="P74" s="9" t="str">
        <f t="shared" si="7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/>
      <c r="F75" s="64">
        <v>3813763591</v>
      </c>
      <c r="G75" s="64">
        <v>36718020</v>
      </c>
      <c r="H75" s="64">
        <v>0</v>
      </c>
      <c r="I75" s="37">
        <v>3777045571</v>
      </c>
      <c r="J75" s="37">
        <v>827313401</v>
      </c>
      <c r="K75" s="37">
        <v>2949732170</v>
      </c>
      <c r="L75" s="65">
        <f>IFERROR(G75/E75,0)*100</f>
        <v>0</v>
      </c>
      <c r="M75" s="66">
        <f>IFERROR(G75/F75,0)*100</f>
        <v>0.96277650997166919</v>
      </c>
      <c r="O75" s="9" t="str">
        <f t="shared" si="6"/>
        <v/>
      </c>
      <c r="P75" s="9" t="str">
        <f t="shared" si="7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3100000</v>
      </c>
      <c r="G76" s="51">
        <v>0</v>
      </c>
      <c r="H76" s="51">
        <v>0</v>
      </c>
      <c r="I76" s="51">
        <v>3100000</v>
      </c>
      <c r="J76" s="51">
        <v>3100000</v>
      </c>
      <c r="K76" s="51">
        <v>0</v>
      </c>
      <c r="L76" s="53">
        <f t="shared" si="2"/>
        <v>0</v>
      </c>
      <c r="M76" s="54">
        <f t="shared" si="3"/>
        <v>0</v>
      </c>
      <c r="O76" s="9" t="str">
        <f t="shared" si="6"/>
        <v/>
      </c>
      <c r="P76" s="9" t="str">
        <f t="shared" si="7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/>
      <c r="F77" s="68">
        <v>3100000</v>
      </c>
      <c r="G77" s="68">
        <v>0</v>
      </c>
      <c r="H77" s="68">
        <v>0</v>
      </c>
      <c r="I77" s="69">
        <v>3100000</v>
      </c>
      <c r="J77" s="69">
        <v>3100000</v>
      </c>
      <c r="K77" s="69">
        <v>0</v>
      </c>
      <c r="L77" s="70">
        <f t="shared" si="2"/>
        <v>0</v>
      </c>
      <c r="M77" s="71">
        <f t="shared" si="3"/>
        <v>0</v>
      </c>
      <c r="O77" s="9" t="str">
        <f t="shared" si="6"/>
        <v/>
      </c>
      <c r="P77" s="9" t="str">
        <f t="shared" si="7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Q77"/>
  <sheetViews>
    <sheetView showGridLines="0" zoomScaleNormal="100" workbookViewId="0">
      <pane ySplit="7" topLeftCell="A8" activePane="bottomLeft" state="frozen"/>
      <selection pane="bottomLeft" activeCell="H20" sqref="H20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7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7" ht="30" customHeight="1" x14ac:dyDescent="0.15">
      <c r="B2" s="127" t="str">
        <f>B4&amp;L3&amp;"  기타특별회계 세외수입 징수현황"</f>
        <v>2024년  1월  서구  기타특별회계 세외수입 징수현황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7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1" t="str">
        <f>'군구세외 일반회계'!L3:M3</f>
        <v>서구</v>
      </c>
      <c r="M3" s="131"/>
      <c r="O3" s="3">
        <f>COUNTIF(O7:P77,"err")</f>
        <v>0</v>
      </c>
    </row>
    <row r="4" spans="2:17" s="4" customFormat="1" ht="18.75" customHeight="1" thickBot="1" x14ac:dyDescent="0.2">
      <c r="B4" s="123" t="str">
        <f>'군구세외 일반회계'!B4:D4</f>
        <v xml:space="preserve">2024년  1월  </v>
      </c>
      <c r="C4" s="123"/>
      <c r="D4" s="123"/>
      <c r="E4" s="1"/>
      <c r="F4" s="1"/>
      <c r="G4" s="1"/>
      <c r="H4" s="1"/>
      <c r="I4" s="1"/>
      <c r="J4" s="1"/>
      <c r="K4" s="1"/>
      <c r="L4" s="128" t="s">
        <v>13</v>
      </c>
      <c r="M4" s="128"/>
    </row>
    <row r="5" spans="2:17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2" t="s">
        <v>9</v>
      </c>
      <c r="M5" s="133"/>
    </row>
    <row r="6" spans="2:17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7" s="9" customFormat="1" ht="20.100000000000001" customHeight="1" thickBot="1" x14ac:dyDescent="0.2">
      <c r="B7" s="129" t="s">
        <v>18</v>
      </c>
      <c r="C7" s="130"/>
      <c r="D7" s="130"/>
      <c r="E7" s="26">
        <f t="shared" ref="E7:K7" si="0">E8+E40+E62</f>
        <v>20192901000</v>
      </c>
      <c r="F7" s="26">
        <f t="shared" si="0"/>
        <v>19913059889</v>
      </c>
      <c r="G7" s="26">
        <f t="shared" si="0"/>
        <v>2586096690</v>
      </c>
      <c r="H7" s="26">
        <f t="shared" si="0"/>
        <v>30599</v>
      </c>
      <c r="I7" s="26">
        <f t="shared" si="0"/>
        <v>17326932600</v>
      </c>
      <c r="J7" s="26">
        <f t="shared" si="0"/>
        <v>8378612770</v>
      </c>
      <c r="K7" s="26">
        <f t="shared" si="0"/>
        <v>8948319830</v>
      </c>
      <c r="L7" s="27">
        <f>IFERROR(G7/E7,0)*100</f>
        <v>12.806959683504616</v>
      </c>
      <c r="M7" s="28">
        <f>IFERROR(G7/F7,0)*100</f>
        <v>12.986937740435176</v>
      </c>
      <c r="O7" s="9" t="str">
        <f>IF(F7=G7+H7+I7,"","err")</f>
        <v/>
      </c>
      <c r="P7" s="9" t="str">
        <f>IF(I7=J7+K7,"","err")</f>
        <v/>
      </c>
    </row>
    <row r="8" spans="2:17" s="9" customFormat="1" ht="20.100000000000001" customHeight="1" x14ac:dyDescent="0.15">
      <c r="B8" s="121" t="s">
        <v>19</v>
      </c>
      <c r="C8" s="122"/>
      <c r="D8" s="122"/>
      <c r="E8" s="29">
        <f t="shared" ref="E8:K8" si="1">E9+E12+E22+E28+E34+E36</f>
        <v>2361078000</v>
      </c>
      <c r="F8" s="29">
        <f t="shared" si="1"/>
        <v>717750490</v>
      </c>
      <c r="G8" s="29">
        <f t="shared" si="1"/>
        <v>378463720</v>
      </c>
      <c r="H8" s="29">
        <f t="shared" si="1"/>
        <v>0</v>
      </c>
      <c r="I8" s="29">
        <f t="shared" si="1"/>
        <v>339286770</v>
      </c>
      <c r="J8" s="29">
        <f t="shared" si="1"/>
        <v>0</v>
      </c>
      <c r="K8" s="29">
        <f t="shared" si="1"/>
        <v>339286770</v>
      </c>
      <c r="L8" s="29">
        <f>IFERROR(G8/E8,0)*100</f>
        <v>16.029276457618089</v>
      </c>
      <c r="M8" s="30">
        <f>IFERROR(G8/F8,0)*100</f>
        <v>52.729148258749362</v>
      </c>
      <c r="O8" s="9" t="str">
        <f t="shared" ref="O8:O71" si="2">IF(F8=G8+H8+I8,"","err")</f>
        <v/>
      </c>
      <c r="P8" s="9" t="str">
        <f t="shared" ref="P8:P71" si="3">IF(I8=J8+K8,"","err")</f>
        <v/>
      </c>
      <c r="Q8" s="5"/>
    </row>
    <row r="9" spans="2:17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4">
        <v>0</v>
      </c>
      <c r="O9" s="9" t="str">
        <f t="shared" si="2"/>
        <v/>
      </c>
      <c r="P9" s="9" t="str">
        <f t="shared" si="3"/>
        <v/>
      </c>
    </row>
    <row r="10" spans="2:17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v>0</v>
      </c>
      <c r="M10" s="38">
        <v>0</v>
      </c>
      <c r="O10" s="9" t="str">
        <f t="shared" si="2"/>
        <v/>
      </c>
      <c r="P10" s="9" t="str">
        <f t="shared" si="3"/>
        <v/>
      </c>
      <c r="Q10" s="120"/>
    </row>
    <row r="11" spans="2:17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v>0</v>
      </c>
      <c r="M11" s="38">
        <v>0</v>
      </c>
      <c r="O11" s="9" t="str">
        <f t="shared" si="2"/>
        <v/>
      </c>
      <c r="P11" s="9" t="str">
        <f t="shared" si="3"/>
        <v/>
      </c>
    </row>
    <row r="12" spans="2:17" s="9" customFormat="1" ht="20.100000000000001" customHeight="1" x14ac:dyDescent="0.15">
      <c r="B12" s="31" t="s">
        <v>23</v>
      </c>
      <c r="C12" s="32"/>
      <c r="D12" s="32"/>
      <c r="E12" s="33">
        <v>1960922000</v>
      </c>
      <c r="F12" s="33">
        <v>133931800</v>
      </c>
      <c r="G12" s="33">
        <v>133931800</v>
      </c>
      <c r="H12" s="33">
        <v>0</v>
      </c>
      <c r="I12" s="33">
        <v>0</v>
      </c>
      <c r="J12" s="33">
        <v>0</v>
      </c>
      <c r="K12" s="33">
        <v>0</v>
      </c>
      <c r="L12" s="33">
        <v>6.830042194437107</v>
      </c>
      <c r="M12" s="34">
        <v>100</v>
      </c>
      <c r="O12" s="9" t="str">
        <f t="shared" si="2"/>
        <v/>
      </c>
      <c r="P12" s="9" t="str">
        <f t="shared" si="3"/>
        <v/>
      </c>
    </row>
    <row r="13" spans="2:17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v>0</v>
      </c>
      <c r="M13" s="38">
        <v>0</v>
      </c>
      <c r="O13" s="9" t="str">
        <f t="shared" si="2"/>
        <v/>
      </c>
      <c r="P13" s="9" t="str">
        <f t="shared" si="3"/>
        <v/>
      </c>
    </row>
    <row r="14" spans="2:17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v>0</v>
      </c>
      <c r="M14" s="38">
        <v>0</v>
      </c>
      <c r="O14" s="9" t="str">
        <f t="shared" si="2"/>
        <v/>
      </c>
      <c r="P14" s="9" t="str">
        <f t="shared" si="3"/>
        <v/>
      </c>
    </row>
    <row r="15" spans="2:17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v>0</v>
      </c>
      <c r="M15" s="38">
        <v>0</v>
      </c>
      <c r="O15" s="9" t="str">
        <f t="shared" si="2"/>
        <v/>
      </c>
      <c r="P15" s="9" t="str">
        <f t="shared" si="3"/>
        <v/>
      </c>
    </row>
    <row r="16" spans="2:17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v>0</v>
      </c>
      <c r="M16" s="38">
        <v>0</v>
      </c>
      <c r="O16" s="9" t="str">
        <f t="shared" si="2"/>
        <v/>
      </c>
      <c r="P16" s="9" t="str">
        <f t="shared" si="3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v>0</v>
      </c>
      <c r="M17" s="38">
        <v>0</v>
      </c>
      <c r="O17" s="9" t="str">
        <f t="shared" si="2"/>
        <v/>
      </c>
      <c r="P17" s="9" t="str">
        <f t="shared" si="3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v>0</v>
      </c>
      <c r="M18" s="38">
        <v>0</v>
      </c>
      <c r="O18" s="9" t="str">
        <f t="shared" si="2"/>
        <v/>
      </c>
      <c r="P18" s="9" t="str">
        <f t="shared" si="3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v>0</v>
      </c>
      <c r="M19" s="38">
        <v>0</v>
      </c>
      <c r="O19" s="9" t="str">
        <f t="shared" si="2"/>
        <v/>
      </c>
      <c r="P19" s="9" t="str">
        <f t="shared" si="3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1960922000</v>
      </c>
      <c r="F20" s="36">
        <v>133931800</v>
      </c>
      <c r="G20" s="36">
        <v>133931800</v>
      </c>
      <c r="H20" s="36">
        <v>0</v>
      </c>
      <c r="I20" s="37">
        <v>0</v>
      </c>
      <c r="J20" s="37">
        <v>0</v>
      </c>
      <c r="K20" s="37">
        <v>0</v>
      </c>
      <c r="L20" s="37">
        <v>6.830042194437107</v>
      </c>
      <c r="M20" s="38">
        <v>100</v>
      </c>
      <c r="O20" s="9" t="str">
        <f t="shared" si="2"/>
        <v/>
      </c>
      <c r="P20" s="9" t="str">
        <f t="shared" si="3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v>0</v>
      </c>
      <c r="M21" s="38">
        <v>0</v>
      </c>
      <c r="O21" s="9" t="str">
        <f t="shared" si="2"/>
        <v/>
      </c>
      <c r="P21" s="9" t="str">
        <f t="shared" si="3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4">
        <v>0</v>
      </c>
      <c r="O22" s="9" t="str">
        <f t="shared" si="2"/>
        <v/>
      </c>
      <c r="P22" s="9" t="str">
        <f t="shared" si="3"/>
        <v/>
      </c>
    </row>
    <row r="23" spans="2:16" s="9" customFormat="1" ht="20.100000000000001" customHeight="1" x14ac:dyDescent="0.15">
      <c r="B23" s="126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v>0</v>
      </c>
      <c r="M23" s="38">
        <v>0</v>
      </c>
      <c r="O23" s="9" t="str">
        <f t="shared" si="2"/>
        <v/>
      </c>
      <c r="P23" s="9" t="str">
        <f t="shared" si="3"/>
        <v/>
      </c>
    </row>
    <row r="24" spans="2:16" s="9" customFormat="1" ht="20.100000000000001" customHeight="1" x14ac:dyDescent="0.15">
      <c r="B24" s="126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v>0</v>
      </c>
      <c r="M24" s="38">
        <v>0</v>
      </c>
      <c r="O24" s="9" t="str">
        <f t="shared" si="2"/>
        <v/>
      </c>
      <c r="P24" s="9" t="str">
        <f t="shared" si="3"/>
        <v/>
      </c>
    </row>
    <row r="25" spans="2:16" s="9" customFormat="1" ht="20.100000000000001" customHeight="1" x14ac:dyDescent="0.15">
      <c r="B25" s="126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v>0</v>
      </c>
      <c r="M25" s="38">
        <v>0</v>
      </c>
      <c r="O25" s="9" t="str">
        <f t="shared" si="2"/>
        <v/>
      </c>
      <c r="P25" s="9" t="str">
        <f t="shared" si="3"/>
        <v/>
      </c>
    </row>
    <row r="26" spans="2:16" s="9" customFormat="1" ht="20.100000000000001" customHeight="1" x14ac:dyDescent="0.15">
      <c r="B26" s="126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2"/>
        <v/>
      </c>
      <c r="P26" s="9" t="str">
        <f t="shared" si="3"/>
        <v/>
      </c>
    </row>
    <row r="27" spans="2:16" s="9" customFormat="1" ht="20.100000000000001" customHeight="1" x14ac:dyDescent="0.15">
      <c r="B27" s="126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v>0</v>
      </c>
      <c r="M27" s="38">
        <v>0</v>
      </c>
      <c r="O27" s="9" t="str">
        <f t="shared" si="2"/>
        <v/>
      </c>
      <c r="P27" s="9" t="str">
        <f t="shared" si="3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4">
        <v>0</v>
      </c>
      <c r="O28" s="9" t="str">
        <f t="shared" si="2"/>
        <v/>
      </c>
      <c r="P28" s="9" t="str">
        <f t="shared" si="3"/>
        <v/>
      </c>
    </row>
    <row r="29" spans="2:16" s="9" customFormat="1" ht="20.100000000000001" customHeight="1" x14ac:dyDescent="0.15">
      <c r="B29" s="126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v>0</v>
      </c>
      <c r="M29" s="38">
        <v>0</v>
      </c>
      <c r="O29" s="9" t="str">
        <f t="shared" si="2"/>
        <v/>
      </c>
      <c r="P29" s="9" t="str">
        <f t="shared" si="3"/>
        <v/>
      </c>
    </row>
    <row r="30" spans="2:16" s="9" customFormat="1" ht="20.100000000000001" customHeight="1" x14ac:dyDescent="0.15">
      <c r="B30" s="126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v>0</v>
      </c>
      <c r="M30" s="38">
        <v>0</v>
      </c>
      <c r="O30" s="9" t="str">
        <f t="shared" si="2"/>
        <v/>
      </c>
      <c r="P30" s="9" t="str">
        <f t="shared" si="3"/>
        <v/>
      </c>
    </row>
    <row r="31" spans="2:16" s="9" customFormat="1" ht="20.100000000000001" customHeight="1" x14ac:dyDescent="0.15">
      <c r="B31" s="126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v>0</v>
      </c>
      <c r="M31" s="38">
        <v>0</v>
      </c>
      <c r="O31" s="9" t="str">
        <f t="shared" si="2"/>
        <v/>
      </c>
      <c r="P31" s="9" t="str">
        <f t="shared" si="3"/>
        <v/>
      </c>
    </row>
    <row r="32" spans="2:16" s="9" customFormat="1" ht="20.100000000000001" customHeight="1" x14ac:dyDescent="0.15">
      <c r="B32" s="126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v>0</v>
      </c>
      <c r="M32" s="38">
        <v>0</v>
      </c>
      <c r="O32" s="9" t="str">
        <f t="shared" si="2"/>
        <v/>
      </c>
      <c r="P32" s="9" t="str">
        <f t="shared" si="3"/>
        <v/>
      </c>
    </row>
    <row r="33" spans="2:16" s="9" customFormat="1" ht="20.100000000000001" customHeight="1" x14ac:dyDescent="0.15">
      <c r="B33" s="126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v>0</v>
      </c>
      <c r="M33" s="38">
        <v>0</v>
      </c>
      <c r="O33" s="9" t="str">
        <f t="shared" si="2"/>
        <v/>
      </c>
      <c r="P33" s="9" t="str">
        <f t="shared" si="3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4">
        <v>0</v>
      </c>
      <c r="O34" s="9" t="str">
        <f t="shared" si="2"/>
        <v/>
      </c>
      <c r="P34" s="9" t="str">
        <f t="shared" si="3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v>0</v>
      </c>
      <c r="M35" s="38">
        <v>0</v>
      </c>
      <c r="O35" s="9" t="str">
        <f t="shared" si="2"/>
        <v/>
      </c>
      <c r="P35" s="9" t="str">
        <f t="shared" si="3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400156000</v>
      </c>
      <c r="F36" s="33">
        <v>583818690</v>
      </c>
      <c r="G36" s="33">
        <v>244531920</v>
      </c>
      <c r="H36" s="33">
        <v>0</v>
      </c>
      <c r="I36" s="33">
        <v>339286770</v>
      </c>
      <c r="J36" s="33">
        <v>0</v>
      </c>
      <c r="K36" s="33">
        <v>339286770</v>
      </c>
      <c r="L36" s="39">
        <v>61.109147432501324</v>
      </c>
      <c r="M36" s="40">
        <v>41.884907795603461</v>
      </c>
      <c r="O36" s="9" t="str">
        <f t="shared" si="2"/>
        <v/>
      </c>
      <c r="P36" s="9" t="str">
        <f t="shared" si="3"/>
        <v/>
      </c>
    </row>
    <row r="37" spans="2:16" s="9" customFormat="1" ht="20.100000000000001" customHeight="1" x14ac:dyDescent="0.15">
      <c r="B37" s="126"/>
      <c r="C37" s="35" t="s">
        <v>47</v>
      </c>
      <c r="D37" s="35"/>
      <c r="E37" s="36">
        <v>400156000</v>
      </c>
      <c r="F37" s="36">
        <v>583818690</v>
      </c>
      <c r="G37" s="36">
        <v>244531920</v>
      </c>
      <c r="H37" s="36">
        <v>0</v>
      </c>
      <c r="I37" s="37">
        <v>339286770</v>
      </c>
      <c r="J37" s="37">
        <v>0</v>
      </c>
      <c r="K37" s="37">
        <v>339286770</v>
      </c>
      <c r="L37" s="41">
        <v>61.109147432501324</v>
      </c>
      <c r="M37" s="42">
        <v>41.884907795603461</v>
      </c>
      <c r="O37" s="9" t="str">
        <f t="shared" si="2"/>
        <v/>
      </c>
      <c r="P37" s="9" t="str">
        <f t="shared" si="3"/>
        <v/>
      </c>
    </row>
    <row r="38" spans="2:16" s="9" customFormat="1" ht="20.100000000000001" customHeight="1" x14ac:dyDescent="0.15">
      <c r="B38" s="126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v>0</v>
      </c>
      <c r="M38" s="42">
        <v>0</v>
      </c>
      <c r="O38" s="9" t="str">
        <f t="shared" si="2"/>
        <v/>
      </c>
      <c r="P38" s="9" t="str">
        <f t="shared" si="3"/>
        <v/>
      </c>
    </row>
    <row r="39" spans="2:16" s="10" customFormat="1" ht="20.100000000000001" customHeight="1" x14ac:dyDescent="0.15">
      <c r="B39" s="126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v>0</v>
      </c>
      <c r="M39" s="42">
        <v>0</v>
      </c>
      <c r="O39" s="9" t="str">
        <f t="shared" si="2"/>
        <v/>
      </c>
      <c r="P39" s="9" t="str">
        <f t="shared" si="3"/>
        <v/>
      </c>
    </row>
    <row r="40" spans="2:16" s="10" customFormat="1" ht="20.100000000000001" customHeight="1" x14ac:dyDescent="0.15">
      <c r="B40" s="124" t="s">
        <v>50</v>
      </c>
      <c r="C40" s="125"/>
      <c r="D40" s="125"/>
      <c r="E40" s="43">
        <v>774750000</v>
      </c>
      <c r="F40" s="43">
        <v>9006526389</v>
      </c>
      <c r="G40" s="43">
        <v>437409580</v>
      </c>
      <c r="H40" s="43">
        <v>30599</v>
      </c>
      <c r="I40" s="43">
        <v>8569086210</v>
      </c>
      <c r="J40" s="43">
        <v>8378090370</v>
      </c>
      <c r="K40" s="43">
        <v>190995840</v>
      </c>
      <c r="L40" s="44">
        <v>56.458158115521137</v>
      </c>
      <c r="M40" s="45">
        <v>4.8565846710250504</v>
      </c>
      <c r="O40" s="9" t="str">
        <f t="shared" si="2"/>
        <v/>
      </c>
      <c r="P40" s="9" t="str">
        <f t="shared" si="3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v>0</v>
      </c>
      <c r="M41" s="40">
        <v>0</v>
      </c>
      <c r="O41" s="9" t="str">
        <f t="shared" si="2"/>
        <v/>
      </c>
      <c r="P41" s="9" t="str">
        <f t="shared" si="3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v>0</v>
      </c>
      <c r="M42" s="42">
        <v>0</v>
      </c>
      <c r="O42" s="9" t="str">
        <f t="shared" si="2"/>
        <v/>
      </c>
      <c r="P42" s="9" t="str">
        <f t="shared" si="3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v>0</v>
      </c>
      <c r="M43" s="42">
        <v>0</v>
      </c>
      <c r="O43" s="9" t="str">
        <f t="shared" si="2"/>
        <v/>
      </c>
      <c r="P43" s="9" t="str">
        <f t="shared" si="3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2"/>
        <v/>
      </c>
      <c r="P44" s="9" t="str">
        <f t="shared" si="3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v>0</v>
      </c>
      <c r="M45" s="42">
        <v>0</v>
      </c>
      <c r="O45" s="9" t="str">
        <f t="shared" si="2"/>
        <v/>
      </c>
      <c r="P45" s="9" t="str">
        <f t="shared" si="3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v>0</v>
      </c>
      <c r="M46" s="40">
        <v>0</v>
      </c>
      <c r="O46" s="9" t="str">
        <f t="shared" si="2"/>
        <v/>
      </c>
      <c r="P46" s="9" t="str">
        <f t="shared" si="3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v>0</v>
      </c>
      <c r="M47" s="42">
        <v>0</v>
      </c>
      <c r="O47" s="9" t="str">
        <f t="shared" si="2"/>
        <v/>
      </c>
      <c r="P47" s="9" t="str">
        <f t="shared" si="3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v>0</v>
      </c>
      <c r="M48" s="40">
        <v>0</v>
      </c>
      <c r="O48" s="9" t="str">
        <f t="shared" si="2"/>
        <v/>
      </c>
      <c r="P48" s="9" t="str">
        <f t="shared" si="3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v>0</v>
      </c>
      <c r="M49" s="42">
        <v>0</v>
      </c>
      <c r="O49" s="9" t="str">
        <f t="shared" si="2"/>
        <v/>
      </c>
      <c r="P49" s="9" t="str">
        <f t="shared" si="3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v>0</v>
      </c>
      <c r="M50" s="42">
        <v>0</v>
      </c>
      <c r="O50" s="9" t="str">
        <f t="shared" si="2"/>
        <v/>
      </c>
      <c r="P50" s="9" t="str">
        <f t="shared" si="3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v>0</v>
      </c>
      <c r="M51" s="42">
        <v>0</v>
      </c>
      <c r="O51" s="9" t="str">
        <f t="shared" si="2"/>
        <v/>
      </c>
      <c r="P51" s="9" t="str">
        <f t="shared" si="3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71600000</v>
      </c>
      <c r="F52" s="33">
        <v>5302910</v>
      </c>
      <c r="G52" s="33">
        <v>5302910</v>
      </c>
      <c r="H52" s="33">
        <v>0</v>
      </c>
      <c r="I52" s="33">
        <v>0</v>
      </c>
      <c r="J52" s="33">
        <v>0</v>
      </c>
      <c r="K52" s="33">
        <v>0</v>
      </c>
      <c r="L52" s="39">
        <v>7.4062988826815639</v>
      </c>
      <c r="M52" s="40">
        <v>100</v>
      </c>
      <c r="O52" s="9" t="str">
        <f t="shared" si="2"/>
        <v/>
      </c>
      <c r="P52" s="9" t="str">
        <f t="shared" si="3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v>0</v>
      </c>
      <c r="M53" s="42">
        <v>0</v>
      </c>
      <c r="O53" s="9" t="str">
        <f t="shared" si="2"/>
        <v/>
      </c>
      <c r="P53" s="9" t="str">
        <f t="shared" si="3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v>0</v>
      </c>
      <c r="M54" s="42">
        <v>0</v>
      </c>
      <c r="O54" s="9" t="str">
        <f t="shared" si="2"/>
        <v/>
      </c>
      <c r="P54" s="9" t="str">
        <f t="shared" si="3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v>0</v>
      </c>
      <c r="M55" s="42">
        <v>0</v>
      </c>
      <c r="O55" s="9" t="str">
        <f t="shared" si="2"/>
        <v/>
      </c>
      <c r="P55" s="9" t="str">
        <f t="shared" si="3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v>0</v>
      </c>
      <c r="M56" s="42">
        <v>0</v>
      </c>
      <c r="O56" s="9" t="str">
        <f t="shared" si="2"/>
        <v/>
      </c>
      <c r="P56" s="9" t="str">
        <f t="shared" si="3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v>0</v>
      </c>
      <c r="M57" s="42">
        <v>0</v>
      </c>
      <c r="O57" s="9" t="str">
        <f t="shared" si="2"/>
        <v/>
      </c>
      <c r="P57" s="9" t="str">
        <f t="shared" si="3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2"/>
        <v/>
      </c>
      <c r="P58" s="9" t="str">
        <f t="shared" si="3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71600000</v>
      </c>
      <c r="F59" s="47">
        <v>5302910</v>
      </c>
      <c r="G59" s="47">
        <v>5302910</v>
      </c>
      <c r="H59" s="47">
        <v>0</v>
      </c>
      <c r="I59" s="37">
        <v>0</v>
      </c>
      <c r="J59" s="37">
        <v>0</v>
      </c>
      <c r="K59" s="37">
        <v>0</v>
      </c>
      <c r="L59" s="41">
        <v>7.4062988826815639</v>
      </c>
      <c r="M59" s="42">
        <v>100</v>
      </c>
      <c r="O59" s="9" t="str">
        <f t="shared" si="2"/>
        <v/>
      </c>
      <c r="P59" s="9" t="str">
        <f t="shared" si="3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703150000</v>
      </c>
      <c r="F60" s="50">
        <v>9001223479</v>
      </c>
      <c r="G60" s="50">
        <v>432106670</v>
      </c>
      <c r="H60" s="50">
        <v>30599</v>
      </c>
      <c r="I60" s="50">
        <v>8569086210</v>
      </c>
      <c r="J60" s="50">
        <v>8378090370</v>
      </c>
      <c r="K60" s="50">
        <v>190995840</v>
      </c>
      <c r="L60" s="39">
        <v>61.452985849392014</v>
      </c>
      <c r="M60" s="40">
        <v>4.8005326276823572</v>
      </c>
      <c r="O60" s="9" t="str">
        <f t="shared" si="2"/>
        <v/>
      </c>
      <c r="P60" s="9" t="str">
        <f t="shared" si="3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703150000</v>
      </c>
      <c r="F61" s="47">
        <v>9001223479</v>
      </c>
      <c r="G61" s="47">
        <v>432106670</v>
      </c>
      <c r="H61" s="47">
        <v>30599</v>
      </c>
      <c r="I61" s="37">
        <v>8569086210</v>
      </c>
      <c r="J61" s="37">
        <v>8378090370</v>
      </c>
      <c r="K61" s="37">
        <v>190995840</v>
      </c>
      <c r="L61" s="41">
        <v>61.452985849392014</v>
      </c>
      <c r="M61" s="42">
        <v>4.8005326276823572</v>
      </c>
      <c r="O61" s="9" t="str">
        <f t="shared" si="2"/>
        <v/>
      </c>
      <c r="P61" s="9" t="str">
        <f t="shared" si="3"/>
        <v/>
      </c>
    </row>
    <row r="62" spans="2:16" s="10" customFormat="1" ht="20.100000000000001" customHeight="1" x14ac:dyDescent="0.15">
      <c r="B62" s="124" t="s">
        <v>73</v>
      </c>
      <c r="C62" s="125"/>
      <c r="D62" s="125"/>
      <c r="E62" s="43">
        <v>17057073000</v>
      </c>
      <c r="F62" s="43">
        <v>10188783010</v>
      </c>
      <c r="G62" s="43">
        <v>1770223390</v>
      </c>
      <c r="H62" s="43">
        <v>0</v>
      </c>
      <c r="I62" s="43">
        <v>8418559620</v>
      </c>
      <c r="J62" s="43">
        <v>522400</v>
      </c>
      <c r="K62" s="43">
        <v>8418037220</v>
      </c>
      <c r="L62" s="44">
        <v>10.378236582560209</v>
      </c>
      <c r="M62" s="45">
        <v>17.374237808996192</v>
      </c>
      <c r="O62" s="9" t="str">
        <f t="shared" si="2"/>
        <v/>
      </c>
      <c r="P62" s="9" t="str">
        <f t="shared" si="3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39">
        <v>0</v>
      </c>
      <c r="M63" s="40">
        <v>0</v>
      </c>
      <c r="O63" s="9" t="str">
        <f t="shared" si="2"/>
        <v/>
      </c>
      <c r="P63" s="9" t="str">
        <f t="shared" si="3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>
        <v>0</v>
      </c>
      <c r="M64" s="42">
        <v>0</v>
      </c>
      <c r="O64" s="9" t="str">
        <f t="shared" si="2"/>
        <v/>
      </c>
      <c r="P64" s="9" t="str">
        <f t="shared" si="3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3">
        <v>0</v>
      </c>
      <c r="M65" s="54">
        <v>0</v>
      </c>
      <c r="O65" s="9" t="str">
        <f t="shared" si="2"/>
        <v/>
      </c>
      <c r="P65" s="9" t="str">
        <f t="shared" si="3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0</v>
      </c>
      <c r="F66" s="47">
        <v>0</v>
      </c>
      <c r="G66" s="47">
        <v>0</v>
      </c>
      <c r="H66" s="47">
        <v>0</v>
      </c>
      <c r="I66" s="37">
        <v>0</v>
      </c>
      <c r="J66" s="37">
        <v>0</v>
      </c>
      <c r="K66" s="37">
        <v>0</v>
      </c>
      <c r="L66" s="41">
        <v>0</v>
      </c>
      <c r="M66" s="42">
        <v>0</v>
      </c>
      <c r="O66" s="9" t="str">
        <f t="shared" si="2"/>
        <v/>
      </c>
      <c r="P66" s="9" t="str">
        <f t="shared" si="3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3">
        <v>0</v>
      </c>
      <c r="M67" s="54">
        <v>0</v>
      </c>
      <c r="O67" s="9" t="str">
        <f t="shared" si="2"/>
        <v/>
      </c>
      <c r="P67" s="9" t="str">
        <f t="shared" si="3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>
        <v>0</v>
      </c>
      <c r="M68" s="42">
        <v>0</v>
      </c>
      <c r="O68" s="9" t="str">
        <f t="shared" si="2"/>
        <v/>
      </c>
      <c r="P68" s="9" t="str">
        <f t="shared" si="3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3740000000</v>
      </c>
      <c r="F69" s="52">
        <v>168000400</v>
      </c>
      <c r="G69" s="52">
        <v>137078000</v>
      </c>
      <c r="H69" s="52">
        <v>0</v>
      </c>
      <c r="I69" s="52">
        <v>30922400</v>
      </c>
      <c r="J69" s="52">
        <v>522400</v>
      </c>
      <c r="K69" s="52">
        <v>30400000</v>
      </c>
      <c r="L69" s="53">
        <v>3.6651871657754014</v>
      </c>
      <c r="M69" s="54">
        <v>81.593853347968221</v>
      </c>
      <c r="O69" s="9" t="str">
        <f t="shared" si="2"/>
        <v/>
      </c>
      <c r="P69" s="9" t="str">
        <f t="shared" si="3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3740000000</v>
      </c>
      <c r="F70" s="55">
        <v>168000400</v>
      </c>
      <c r="G70" s="55">
        <v>137078000</v>
      </c>
      <c r="H70" s="55">
        <v>0</v>
      </c>
      <c r="I70" s="37">
        <v>30922400</v>
      </c>
      <c r="J70" s="37">
        <v>522400</v>
      </c>
      <c r="K70" s="37">
        <v>30400000</v>
      </c>
      <c r="L70" s="56">
        <v>3.6651871657754014</v>
      </c>
      <c r="M70" s="57">
        <v>81.593853347968221</v>
      </c>
      <c r="O70" s="9" t="str">
        <f t="shared" si="2"/>
        <v/>
      </c>
      <c r="P70" s="9" t="str">
        <f t="shared" si="3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0</v>
      </c>
      <c r="F71" s="55">
        <v>0</v>
      </c>
      <c r="G71" s="55">
        <v>0</v>
      </c>
      <c r="H71" s="55">
        <v>0</v>
      </c>
      <c r="I71" s="37">
        <v>0</v>
      </c>
      <c r="J71" s="37">
        <v>0</v>
      </c>
      <c r="K71" s="37">
        <v>0</v>
      </c>
      <c r="L71" s="56">
        <v>0</v>
      </c>
      <c r="M71" s="57">
        <v>0</v>
      </c>
      <c r="O71" s="9" t="str">
        <f t="shared" si="2"/>
        <v/>
      </c>
      <c r="P71" s="9" t="str">
        <f t="shared" si="3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3">
        <v>0</v>
      </c>
      <c r="M72" s="54">
        <v>0</v>
      </c>
      <c r="O72" s="9" t="str">
        <f t="shared" ref="O72:O77" si="4">IF(F72=G72+H72+I72,"","err")</f>
        <v/>
      </c>
      <c r="P72" s="9" t="str">
        <f t="shared" ref="P72:P77" si="5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0</v>
      </c>
      <c r="G73" s="47">
        <v>0</v>
      </c>
      <c r="H73" s="47">
        <v>0</v>
      </c>
      <c r="I73" s="37">
        <v>0</v>
      </c>
      <c r="J73" s="37">
        <v>0</v>
      </c>
      <c r="K73" s="37">
        <v>0</v>
      </c>
      <c r="L73" s="41">
        <v>0</v>
      </c>
      <c r="M73" s="42">
        <v>0</v>
      </c>
      <c r="O73" s="9" t="str">
        <f t="shared" si="4"/>
        <v/>
      </c>
      <c r="P73" s="9" t="str">
        <f t="shared" si="5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13317073000</v>
      </c>
      <c r="F74" s="51">
        <v>10020782610</v>
      </c>
      <c r="G74" s="51">
        <v>1633145390</v>
      </c>
      <c r="H74" s="51">
        <v>0</v>
      </c>
      <c r="I74" s="51">
        <v>8387637220</v>
      </c>
      <c r="J74" s="51">
        <v>0</v>
      </c>
      <c r="K74" s="51">
        <v>8387637220</v>
      </c>
      <c r="L74" s="53">
        <v>12.26354612608942</v>
      </c>
      <c r="M74" s="54">
        <v>16.297583268299238</v>
      </c>
      <c r="O74" s="9" t="str">
        <f t="shared" si="4"/>
        <v/>
      </c>
      <c r="P74" s="9" t="str">
        <f t="shared" si="5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13317073000</v>
      </c>
      <c r="F75" s="64">
        <v>10020782610</v>
      </c>
      <c r="G75" s="64">
        <v>1633145390</v>
      </c>
      <c r="H75" s="64">
        <v>0</v>
      </c>
      <c r="I75" s="37">
        <v>8387637220</v>
      </c>
      <c r="J75" s="37">
        <v>0</v>
      </c>
      <c r="K75" s="37">
        <v>8387637220</v>
      </c>
      <c r="L75" s="65">
        <v>12.26354612608942</v>
      </c>
      <c r="M75" s="66">
        <v>16.297583268299238</v>
      </c>
      <c r="O75" s="9" t="str">
        <f t="shared" si="4"/>
        <v/>
      </c>
      <c r="P75" s="9" t="str">
        <f t="shared" si="5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3">
        <v>0</v>
      </c>
      <c r="M76" s="54">
        <v>0</v>
      </c>
      <c r="O76" s="9" t="str">
        <f t="shared" si="4"/>
        <v/>
      </c>
      <c r="P76" s="9" t="str">
        <f t="shared" si="5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0</v>
      </c>
      <c r="G77" s="68">
        <v>0</v>
      </c>
      <c r="H77" s="68">
        <v>0</v>
      </c>
      <c r="I77" s="69">
        <v>0</v>
      </c>
      <c r="J77" s="69">
        <v>0</v>
      </c>
      <c r="K77" s="69">
        <v>0</v>
      </c>
      <c r="L77" s="70">
        <v>0</v>
      </c>
      <c r="M77" s="71">
        <v>0</v>
      </c>
      <c r="O77" s="9" t="str">
        <f t="shared" si="4"/>
        <v/>
      </c>
      <c r="P77" s="9" t="str">
        <f t="shared" si="5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P36"/>
  <sheetViews>
    <sheetView showGridLines="0" zoomScaleNormal="100" workbookViewId="0">
      <pane ySplit="9" topLeftCell="A10" activePane="bottomLeft" state="frozen"/>
      <selection pane="bottomLeft" activeCell="G22" sqref="G22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7" t="str">
        <f>B4&amp;L3&amp;"  과목별 세외수입 징수현황"</f>
        <v>2024년  1월  서구  과목별 세외수입 징수현황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1" t="str">
        <f>'군구세외 일반회계'!L3:M3</f>
        <v>서구</v>
      </c>
      <c r="M3" s="131"/>
      <c r="O3" s="3">
        <f>COUNTIF(O7:P36,"err")</f>
        <v>0</v>
      </c>
    </row>
    <row r="4" spans="2:16" s="4" customFormat="1" ht="18.75" customHeight="1" thickBot="1" x14ac:dyDescent="0.2">
      <c r="B4" s="123" t="str">
        <f>'군구세외 일반회계'!B4:D4</f>
        <v xml:space="preserve">2024년  1월  </v>
      </c>
      <c r="C4" s="123"/>
      <c r="D4" s="123"/>
      <c r="E4" s="1"/>
      <c r="F4" s="1"/>
      <c r="G4" s="1"/>
      <c r="H4" s="1"/>
      <c r="I4" s="1"/>
      <c r="J4" s="1"/>
      <c r="K4" s="1"/>
      <c r="L4" s="128" t="s">
        <v>13</v>
      </c>
      <c r="M4" s="128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2" t="s">
        <v>9</v>
      </c>
      <c r="M5" s="133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ht="20.100000000000001" customHeight="1" x14ac:dyDescent="0.15">
      <c r="B7" s="145" t="s">
        <v>115</v>
      </c>
      <c r="C7" s="146"/>
      <c r="D7" s="146"/>
      <c r="E7" s="77">
        <f>SUM(E8:E9)</f>
        <v>7498000000</v>
      </c>
      <c r="F7" s="77">
        <f>SUM(F8:F9)</f>
        <v>30526636563</v>
      </c>
      <c r="G7" s="77">
        <f>SUM(G8:G9)</f>
        <v>917563302</v>
      </c>
      <c r="H7" s="77">
        <f>SUM(H8:H9)</f>
        <v>8375909</v>
      </c>
      <c r="I7" s="77">
        <f>F7-G7-H7</f>
        <v>29600697352</v>
      </c>
      <c r="J7" s="77">
        <f>I7-K7</f>
        <v>29057151812</v>
      </c>
      <c r="K7" s="77">
        <f>SUM(K8:K9)</f>
        <v>543545540</v>
      </c>
      <c r="L7" s="78">
        <f t="shared" ref="L7:L12" si="0">IFERROR(G7/E7,0)*100</f>
        <v>12.237440677514003</v>
      </c>
      <c r="M7" s="79">
        <f t="shared" ref="M7:M12" si="1">IFERROR(G7/F7,0)*100</f>
        <v>3.0057792318729875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34"/>
      <c r="C8" s="80" t="s">
        <v>104</v>
      </c>
      <c r="D8" s="81"/>
      <c r="E8" s="82">
        <f t="shared" ref="E8:H9" si="2">E11+E32</f>
        <v>6798000000</v>
      </c>
      <c r="F8" s="82">
        <f t="shared" si="2"/>
        <v>515162060</v>
      </c>
      <c r="G8" s="82">
        <f t="shared" si="2"/>
        <v>219209200</v>
      </c>
      <c r="H8" s="82">
        <f t="shared" si="2"/>
        <v>0</v>
      </c>
      <c r="I8" s="82">
        <f>F8-G8-H8</f>
        <v>295952860</v>
      </c>
      <c r="J8" s="82">
        <f>I8-K8</f>
        <v>522400</v>
      </c>
      <c r="K8" s="82">
        <f>K11+K32</f>
        <v>295430460</v>
      </c>
      <c r="L8" s="83">
        <f>IFERROR(G8/E8,0)*100</f>
        <v>3.2246131215063256</v>
      </c>
      <c r="M8" s="84">
        <f>IFERROR(G8/F8,0)*100</f>
        <v>42.551503113408621</v>
      </c>
      <c r="O8" s="3" t="str">
        <f t="shared" ref="O8:O36" si="3">IF(F8=G8+H8+I8,"","err")</f>
        <v/>
      </c>
      <c r="P8" s="3" t="str">
        <f t="shared" ref="P8:P36" si="4">IF(I8=J8+K8,"","err")</f>
        <v/>
      </c>
    </row>
    <row r="9" spans="2:16" ht="20.100000000000001" customHeight="1" thickBot="1" x14ac:dyDescent="0.2">
      <c r="B9" s="135"/>
      <c r="C9" s="85" t="s">
        <v>105</v>
      </c>
      <c r="D9" s="86"/>
      <c r="E9" s="87">
        <f t="shared" si="2"/>
        <v>700000000</v>
      </c>
      <c r="F9" s="87">
        <f t="shared" si="2"/>
        <v>30011474503</v>
      </c>
      <c r="G9" s="87">
        <f t="shared" si="2"/>
        <v>698354102</v>
      </c>
      <c r="H9" s="87">
        <f t="shared" si="2"/>
        <v>8375909</v>
      </c>
      <c r="I9" s="87">
        <f>F9-G9-H9</f>
        <v>29304744492</v>
      </c>
      <c r="J9" s="87">
        <f>I9-K9</f>
        <v>29056629412</v>
      </c>
      <c r="K9" s="87">
        <f>K12+K33</f>
        <v>248115080</v>
      </c>
      <c r="L9" s="88">
        <f>IFERROR(G9/E9,0)*100</f>
        <v>99.764871714285718</v>
      </c>
      <c r="M9" s="89">
        <f>IFERROR(G9/F9,0)*100</f>
        <v>2.3269569841701423</v>
      </c>
      <c r="O9" s="3" t="str">
        <f t="shared" si="3"/>
        <v/>
      </c>
      <c r="P9" s="3" t="str">
        <f t="shared" si="4"/>
        <v/>
      </c>
    </row>
    <row r="10" spans="2:16" ht="20.100000000000001" customHeight="1" x14ac:dyDescent="0.15">
      <c r="B10" s="143" t="s">
        <v>113</v>
      </c>
      <c r="C10" s="144"/>
      <c r="D10" s="144"/>
      <c r="E10" s="90">
        <f>SUM(E11:E12)</f>
        <v>3058000000</v>
      </c>
      <c r="F10" s="90">
        <f>SUM(F11:F12)</f>
        <v>24001979694</v>
      </c>
      <c r="G10" s="90">
        <f>SUM(G11:G12)</f>
        <v>348547072</v>
      </c>
      <c r="H10" s="90">
        <f>SUM(H11:H12)</f>
        <v>8345310</v>
      </c>
      <c r="I10" s="90">
        <f>F10-G10-H10</f>
        <v>23645087312</v>
      </c>
      <c r="J10" s="90">
        <f>I10-K10</f>
        <v>23322937612</v>
      </c>
      <c r="K10" s="90">
        <f>SUM(K11:K12)</f>
        <v>322149700</v>
      </c>
      <c r="L10" s="90">
        <f t="shared" si="0"/>
        <v>11.397876782210595</v>
      </c>
      <c r="M10" s="91">
        <f t="shared" si="1"/>
        <v>1.452159682007937</v>
      </c>
      <c r="O10" s="3" t="str">
        <f t="shared" si="3"/>
        <v/>
      </c>
      <c r="P10" s="3" t="str">
        <f t="shared" si="4"/>
        <v/>
      </c>
    </row>
    <row r="11" spans="2:16" ht="20.100000000000001" customHeight="1" x14ac:dyDescent="0.15">
      <c r="B11" s="136"/>
      <c r="C11" s="92" t="s">
        <v>104</v>
      </c>
      <c r="D11" s="92"/>
      <c r="E11" s="93">
        <f>E14+E17+E20+E23+E26+E29</f>
        <v>3058000000</v>
      </c>
      <c r="F11" s="93">
        <f t="shared" ref="F11:K11" si="5">F14+F17+F20+F23+F26+F29</f>
        <v>347161660</v>
      </c>
      <c r="G11" s="93">
        <f t="shared" si="5"/>
        <v>82131200</v>
      </c>
      <c r="H11" s="93">
        <f t="shared" si="5"/>
        <v>0</v>
      </c>
      <c r="I11" s="93">
        <f t="shared" si="5"/>
        <v>265030460</v>
      </c>
      <c r="J11" s="93">
        <f t="shared" si="5"/>
        <v>0</v>
      </c>
      <c r="K11" s="93">
        <f t="shared" si="5"/>
        <v>265030460</v>
      </c>
      <c r="L11" s="94">
        <f t="shared" si="0"/>
        <v>2.6857815565729233</v>
      </c>
      <c r="M11" s="95">
        <f t="shared" si="1"/>
        <v>23.657911994083676</v>
      </c>
      <c r="O11" s="3" t="str">
        <f t="shared" si="3"/>
        <v/>
      </c>
      <c r="P11" s="3" t="str">
        <f t="shared" si="4"/>
        <v/>
      </c>
    </row>
    <row r="12" spans="2:16" ht="20.100000000000001" customHeight="1" x14ac:dyDescent="0.15">
      <c r="B12" s="137"/>
      <c r="C12" s="92" t="s">
        <v>105</v>
      </c>
      <c r="D12" s="92"/>
      <c r="E12" s="93">
        <f>E15+E18+E21+E24+E27+E30</f>
        <v>0</v>
      </c>
      <c r="F12" s="93">
        <f t="shared" ref="F12:K12" si="6">F15+F18+F21+F24+F27+F30</f>
        <v>23654818034</v>
      </c>
      <c r="G12" s="93">
        <f t="shared" si="6"/>
        <v>266415872</v>
      </c>
      <c r="H12" s="93">
        <f t="shared" si="6"/>
        <v>8345310</v>
      </c>
      <c r="I12" s="93">
        <f t="shared" si="6"/>
        <v>23380056852</v>
      </c>
      <c r="J12" s="93">
        <f t="shared" si="6"/>
        <v>23322937612</v>
      </c>
      <c r="K12" s="93">
        <f t="shared" si="6"/>
        <v>57119240</v>
      </c>
      <c r="L12" s="94">
        <f t="shared" si="0"/>
        <v>0</v>
      </c>
      <c r="M12" s="95">
        <f t="shared" si="1"/>
        <v>1.1262647280442826</v>
      </c>
      <c r="O12" s="3" t="str">
        <f t="shared" si="3"/>
        <v/>
      </c>
      <c r="P12" s="3" t="str">
        <f t="shared" si="4"/>
        <v/>
      </c>
    </row>
    <row r="13" spans="2:16" ht="20.100000000000001" customHeight="1" x14ac:dyDescent="0.15">
      <c r="B13" s="96" t="s">
        <v>106</v>
      </c>
      <c r="C13" s="97"/>
      <c r="D13" s="97"/>
      <c r="E13" s="98">
        <v>0</v>
      </c>
      <c r="F13" s="98">
        <v>200393240</v>
      </c>
      <c r="G13" s="98">
        <v>4165840</v>
      </c>
      <c r="H13" s="98">
        <v>0</v>
      </c>
      <c r="I13" s="98">
        <v>196227400</v>
      </c>
      <c r="J13" s="98">
        <v>191504540</v>
      </c>
      <c r="K13" s="98">
        <v>4722860</v>
      </c>
      <c r="L13" s="98">
        <v>0</v>
      </c>
      <c r="M13" s="99">
        <v>2.0788325993431713</v>
      </c>
      <c r="O13" s="3" t="str">
        <f t="shared" si="3"/>
        <v/>
      </c>
      <c r="P13" s="3" t="str">
        <f t="shared" si="4"/>
        <v/>
      </c>
    </row>
    <row r="14" spans="2:16" ht="20.100000000000001" customHeight="1" x14ac:dyDescent="0.15">
      <c r="B14" s="100" t="s">
        <v>0</v>
      </c>
      <c r="C14" s="101" t="s">
        <v>104</v>
      </c>
      <c r="D14" s="101"/>
      <c r="E14" s="102"/>
      <c r="F14" s="102">
        <v>4722860</v>
      </c>
      <c r="G14" s="102">
        <v>0</v>
      </c>
      <c r="H14" s="102">
        <v>0</v>
      </c>
      <c r="I14" s="103">
        <v>4722860</v>
      </c>
      <c r="J14" s="103">
        <v>0</v>
      </c>
      <c r="K14" s="103">
        <v>4722860</v>
      </c>
      <c r="L14" s="103">
        <v>0</v>
      </c>
      <c r="M14" s="104">
        <v>0</v>
      </c>
      <c r="O14" s="3" t="str">
        <f t="shared" si="3"/>
        <v/>
      </c>
      <c r="P14" s="3" t="str">
        <f t="shared" si="4"/>
        <v/>
      </c>
    </row>
    <row r="15" spans="2:16" ht="20.100000000000001" customHeight="1" x14ac:dyDescent="0.15">
      <c r="B15" s="105"/>
      <c r="C15" s="101" t="s">
        <v>105</v>
      </c>
      <c r="D15" s="101"/>
      <c r="E15" s="102"/>
      <c r="F15" s="102">
        <v>195670380</v>
      </c>
      <c r="G15" s="102">
        <v>4165840</v>
      </c>
      <c r="H15" s="102">
        <v>0</v>
      </c>
      <c r="I15" s="103">
        <v>191504540</v>
      </c>
      <c r="J15" s="103">
        <v>191504540</v>
      </c>
      <c r="K15" s="103"/>
      <c r="L15" s="103">
        <v>0</v>
      </c>
      <c r="M15" s="104">
        <v>2.1290089997269899</v>
      </c>
      <c r="O15" s="3" t="str">
        <f t="shared" si="3"/>
        <v/>
      </c>
      <c r="P15" s="3" t="str">
        <f t="shared" si="4"/>
        <v/>
      </c>
    </row>
    <row r="16" spans="2:16" ht="20.100000000000001" customHeight="1" x14ac:dyDescent="0.15">
      <c r="B16" s="96" t="s">
        <v>107</v>
      </c>
      <c r="C16" s="97"/>
      <c r="D16" s="97"/>
      <c r="E16" s="98">
        <v>1428000000</v>
      </c>
      <c r="F16" s="98">
        <v>12273655791</v>
      </c>
      <c r="G16" s="98">
        <v>88318157</v>
      </c>
      <c r="H16" s="98">
        <v>4689000</v>
      </c>
      <c r="I16" s="98">
        <v>12180648634</v>
      </c>
      <c r="J16" s="98">
        <v>12033380794</v>
      </c>
      <c r="K16" s="98">
        <v>147267840</v>
      </c>
      <c r="L16" s="98">
        <v>6.1847448879551816</v>
      </c>
      <c r="M16" s="99">
        <v>0.71957498649067331</v>
      </c>
      <c r="O16" s="3" t="str">
        <f t="shared" si="3"/>
        <v/>
      </c>
      <c r="P16" s="3" t="str">
        <f t="shared" si="4"/>
        <v/>
      </c>
    </row>
    <row r="17" spans="2:16" ht="20.100000000000001" customHeight="1" x14ac:dyDescent="0.15">
      <c r="B17" s="100" t="s">
        <v>0</v>
      </c>
      <c r="C17" s="101" t="s">
        <v>104</v>
      </c>
      <c r="D17" s="101"/>
      <c r="E17" s="102">
        <v>1428000000</v>
      </c>
      <c r="F17" s="102">
        <v>124729800</v>
      </c>
      <c r="G17" s="102">
        <v>33744200</v>
      </c>
      <c r="H17" s="102">
        <v>0</v>
      </c>
      <c r="I17" s="103">
        <v>90985600</v>
      </c>
      <c r="J17" s="103">
        <v>0</v>
      </c>
      <c r="K17" s="103">
        <v>90985600</v>
      </c>
      <c r="L17" s="103">
        <v>2.3630392156862747</v>
      </c>
      <c r="M17" s="104">
        <v>27.053839579635341</v>
      </c>
      <c r="O17" s="3" t="str">
        <f t="shared" si="3"/>
        <v/>
      </c>
      <c r="P17" s="3" t="str">
        <f t="shared" si="4"/>
        <v/>
      </c>
    </row>
    <row r="18" spans="2:16" ht="20.100000000000001" customHeight="1" x14ac:dyDescent="0.15">
      <c r="B18" s="105"/>
      <c r="C18" s="101" t="s">
        <v>105</v>
      </c>
      <c r="D18" s="101"/>
      <c r="E18" s="102"/>
      <c r="F18" s="102">
        <v>12148925991</v>
      </c>
      <c r="G18" s="102">
        <v>54573957</v>
      </c>
      <c r="H18" s="102">
        <v>4689000</v>
      </c>
      <c r="I18" s="103">
        <v>12089663034</v>
      </c>
      <c r="J18" s="103">
        <v>12033380794</v>
      </c>
      <c r="K18" s="103">
        <v>56282240</v>
      </c>
      <c r="L18" s="103">
        <v>0</v>
      </c>
      <c r="M18" s="104">
        <v>0.44920807847894312</v>
      </c>
      <c r="O18" s="3" t="str">
        <f t="shared" si="3"/>
        <v/>
      </c>
      <c r="P18" s="3" t="str">
        <f t="shared" si="4"/>
        <v/>
      </c>
    </row>
    <row r="19" spans="2:16" ht="20.100000000000001" customHeight="1" x14ac:dyDescent="0.15">
      <c r="B19" s="96" t="s">
        <v>108</v>
      </c>
      <c r="C19" s="97"/>
      <c r="D19" s="97"/>
      <c r="E19" s="98">
        <v>1080000000</v>
      </c>
      <c r="F19" s="98">
        <v>4185656849</v>
      </c>
      <c r="G19" s="98">
        <v>79862040</v>
      </c>
      <c r="H19" s="98">
        <v>3656310</v>
      </c>
      <c r="I19" s="98">
        <v>4102138499</v>
      </c>
      <c r="J19" s="98">
        <v>3966738499</v>
      </c>
      <c r="K19" s="98">
        <v>135400000</v>
      </c>
      <c r="L19" s="98">
        <v>7.3946333333333332</v>
      </c>
      <c r="M19" s="99">
        <v>1.9079930075749028</v>
      </c>
      <c r="O19" s="3" t="str">
        <f t="shared" si="3"/>
        <v/>
      </c>
      <c r="P19" s="3" t="str">
        <f t="shared" si="4"/>
        <v/>
      </c>
    </row>
    <row r="20" spans="2:16" ht="20.100000000000001" customHeight="1" x14ac:dyDescent="0.15">
      <c r="B20" s="100" t="s">
        <v>0</v>
      </c>
      <c r="C20" s="101" t="s">
        <v>104</v>
      </c>
      <c r="D20" s="101"/>
      <c r="E20" s="102">
        <v>1080000000</v>
      </c>
      <c r="F20" s="102">
        <v>181324000</v>
      </c>
      <c r="G20" s="102">
        <v>45924000</v>
      </c>
      <c r="H20" s="102">
        <v>0</v>
      </c>
      <c r="I20" s="103">
        <v>135400000</v>
      </c>
      <c r="J20" s="103">
        <v>0</v>
      </c>
      <c r="K20" s="103">
        <v>135400000</v>
      </c>
      <c r="L20" s="103">
        <v>4.2522222222222226</v>
      </c>
      <c r="M20" s="104">
        <v>25.327038891707659</v>
      </c>
      <c r="O20" s="3" t="str">
        <f t="shared" si="3"/>
        <v/>
      </c>
      <c r="P20" s="3" t="str">
        <f t="shared" si="4"/>
        <v/>
      </c>
    </row>
    <row r="21" spans="2:16" ht="20.100000000000001" customHeight="1" x14ac:dyDescent="0.15">
      <c r="B21" s="105"/>
      <c r="C21" s="101" t="s">
        <v>105</v>
      </c>
      <c r="D21" s="101"/>
      <c r="E21" s="102"/>
      <c r="F21" s="102">
        <v>4004332849</v>
      </c>
      <c r="G21" s="102">
        <v>33938040</v>
      </c>
      <c r="H21" s="102">
        <v>3656310</v>
      </c>
      <c r="I21" s="103">
        <v>3966738499</v>
      </c>
      <c r="J21" s="103">
        <v>3966738499</v>
      </c>
      <c r="K21" s="103"/>
      <c r="L21" s="103">
        <v>0</v>
      </c>
      <c r="M21" s="104">
        <v>0.84753294193501749</v>
      </c>
      <c r="O21" s="3" t="str">
        <f t="shared" si="3"/>
        <v/>
      </c>
      <c r="P21" s="3" t="str">
        <f t="shared" si="4"/>
        <v/>
      </c>
    </row>
    <row r="22" spans="2:16" ht="20.100000000000001" customHeight="1" x14ac:dyDescent="0.15">
      <c r="B22" s="96" t="s">
        <v>109</v>
      </c>
      <c r="C22" s="97"/>
      <c r="D22" s="97"/>
      <c r="E22" s="98">
        <v>0</v>
      </c>
      <c r="F22" s="98">
        <v>452742759</v>
      </c>
      <c r="G22" s="98">
        <v>810000</v>
      </c>
      <c r="H22" s="98">
        <v>0</v>
      </c>
      <c r="I22" s="98">
        <v>451932759</v>
      </c>
      <c r="J22" s="98">
        <v>451932759</v>
      </c>
      <c r="K22" s="98">
        <v>0</v>
      </c>
      <c r="L22" s="98">
        <v>0</v>
      </c>
      <c r="M22" s="99">
        <v>0.17890954275869489</v>
      </c>
      <c r="O22" s="3" t="str">
        <f t="shared" si="3"/>
        <v/>
      </c>
      <c r="P22" s="3" t="str">
        <f t="shared" si="4"/>
        <v/>
      </c>
    </row>
    <row r="23" spans="2:16" ht="20.100000000000001" customHeight="1" x14ac:dyDescent="0.15">
      <c r="B23" s="100" t="s">
        <v>0</v>
      </c>
      <c r="C23" s="101" t="s">
        <v>104</v>
      </c>
      <c r="D23" s="101"/>
      <c r="E23" s="102"/>
      <c r="F23" s="102">
        <v>0</v>
      </c>
      <c r="G23" s="102">
        <v>0</v>
      </c>
      <c r="H23" s="102">
        <v>0</v>
      </c>
      <c r="I23" s="103">
        <v>0</v>
      </c>
      <c r="J23" s="103">
        <v>0</v>
      </c>
      <c r="K23" s="103">
        <v>0</v>
      </c>
      <c r="L23" s="103">
        <v>0</v>
      </c>
      <c r="M23" s="104">
        <v>0</v>
      </c>
      <c r="O23" s="3" t="str">
        <f t="shared" si="3"/>
        <v/>
      </c>
      <c r="P23" s="3" t="str">
        <f t="shared" si="4"/>
        <v/>
      </c>
    </row>
    <row r="24" spans="2:16" ht="20.100000000000001" customHeight="1" x14ac:dyDescent="0.15">
      <c r="B24" s="105"/>
      <c r="C24" s="101" t="s">
        <v>105</v>
      </c>
      <c r="D24" s="101"/>
      <c r="E24" s="102"/>
      <c r="F24" s="102">
        <v>452742759</v>
      </c>
      <c r="G24" s="102">
        <v>810000</v>
      </c>
      <c r="H24" s="102">
        <v>0</v>
      </c>
      <c r="I24" s="103">
        <v>451932759</v>
      </c>
      <c r="J24" s="103">
        <v>451932759</v>
      </c>
      <c r="K24" s="103"/>
      <c r="L24" s="103">
        <v>0</v>
      </c>
      <c r="M24" s="104">
        <v>0.17890954275869489</v>
      </c>
      <c r="O24" s="3" t="str">
        <f t="shared" si="3"/>
        <v/>
      </c>
      <c r="P24" s="3" t="str">
        <f t="shared" si="4"/>
        <v/>
      </c>
    </row>
    <row r="25" spans="2:16" ht="20.100000000000001" customHeight="1" x14ac:dyDescent="0.15">
      <c r="B25" s="96" t="s">
        <v>110</v>
      </c>
      <c r="C25" s="97"/>
      <c r="D25" s="97"/>
      <c r="E25" s="98">
        <v>0</v>
      </c>
      <c r="F25" s="98">
        <v>4500805333</v>
      </c>
      <c r="G25" s="98">
        <v>100501000</v>
      </c>
      <c r="H25" s="98">
        <v>0</v>
      </c>
      <c r="I25" s="98">
        <v>4400304333</v>
      </c>
      <c r="J25" s="98">
        <v>4400304333</v>
      </c>
      <c r="K25" s="98">
        <v>0</v>
      </c>
      <c r="L25" s="98">
        <v>0</v>
      </c>
      <c r="M25" s="99">
        <v>2.2329559393098952</v>
      </c>
      <c r="O25" s="3" t="str">
        <f t="shared" si="3"/>
        <v/>
      </c>
      <c r="P25" s="3" t="str">
        <f t="shared" si="4"/>
        <v/>
      </c>
    </row>
    <row r="26" spans="2:16" ht="20.100000000000001" customHeight="1" x14ac:dyDescent="0.15">
      <c r="B26" s="100" t="s">
        <v>0</v>
      </c>
      <c r="C26" s="101" t="s">
        <v>104</v>
      </c>
      <c r="D26" s="101"/>
      <c r="E26" s="102"/>
      <c r="F26" s="102">
        <v>0</v>
      </c>
      <c r="G26" s="102">
        <v>0</v>
      </c>
      <c r="H26" s="102">
        <v>0</v>
      </c>
      <c r="I26" s="103">
        <v>0</v>
      </c>
      <c r="J26" s="103">
        <v>0</v>
      </c>
      <c r="K26" s="103">
        <v>0</v>
      </c>
      <c r="L26" s="103">
        <v>0</v>
      </c>
      <c r="M26" s="104">
        <v>0</v>
      </c>
      <c r="O26" s="3" t="str">
        <f t="shared" si="3"/>
        <v/>
      </c>
      <c r="P26" s="3" t="str">
        <f t="shared" si="4"/>
        <v/>
      </c>
    </row>
    <row r="27" spans="2:16" ht="20.100000000000001" customHeight="1" x14ac:dyDescent="0.15">
      <c r="B27" s="105"/>
      <c r="C27" s="101" t="s">
        <v>105</v>
      </c>
      <c r="D27" s="101"/>
      <c r="E27" s="102"/>
      <c r="F27" s="102">
        <v>4500805333</v>
      </c>
      <c r="G27" s="102">
        <v>100501000</v>
      </c>
      <c r="H27" s="102">
        <v>0</v>
      </c>
      <c r="I27" s="103">
        <v>4400304333</v>
      </c>
      <c r="J27" s="103">
        <v>4400304333</v>
      </c>
      <c r="K27" s="103"/>
      <c r="L27" s="103">
        <v>0</v>
      </c>
      <c r="M27" s="104">
        <v>2.2329559393098952</v>
      </c>
      <c r="O27" s="3" t="str">
        <f t="shared" si="3"/>
        <v/>
      </c>
      <c r="P27" s="3" t="str">
        <f t="shared" si="4"/>
        <v/>
      </c>
    </row>
    <row r="28" spans="2:16" ht="20.100000000000001" customHeight="1" x14ac:dyDescent="0.15">
      <c r="B28" s="96" t="s">
        <v>111</v>
      </c>
      <c r="C28" s="97"/>
      <c r="D28" s="97"/>
      <c r="E28" s="98">
        <v>550000000</v>
      </c>
      <c r="F28" s="98">
        <v>2388725722</v>
      </c>
      <c r="G28" s="98">
        <v>74890035</v>
      </c>
      <c r="H28" s="98">
        <v>0</v>
      </c>
      <c r="I28" s="98">
        <v>2313835687</v>
      </c>
      <c r="J28" s="98">
        <v>2279076687</v>
      </c>
      <c r="K28" s="98">
        <v>34759000</v>
      </c>
      <c r="L28" s="98">
        <v>13.61637</v>
      </c>
      <c r="M28" s="99">
        <v>3.1351458357176765</v>
      </c>
      <c r="O28" s="3" t="str">
        <f t="shared" si="3"/>
        <v/>
      </c>
      <c r="P28" s="3" t="str">
        <f t="shared" si="4"/>
        <v/>
      </c>
    </row>
    <row r="29" spans="2:16" ht="20.100000000000001" customHeight="1" x14ac:dyDescent="0.15">
      <c r="B29" s="100" t="s">
        <v>0</v>
      </c>
      <c r="C29" s="101" t="s">
        <v>104</v>
      </c>
      <c r="D29" s="101"/>
      <c r="E29" s="102">
        <v>550000000</v>
      </c>
      <c r="F29" s="102">
        <v>36385000</v>
      </c>
      <c r="G29" s="102">
        <v>2463000</v>
      </c>
      <c r="H29" s="102">
        <v>0</v>
      </c>
      <c r="I29" s="103">
        <v>33922000</v>
      </c>
      <c r="J29" s="103">
        <v>0</v>
      </c>
      <c r="K29" s="103">
        <v>33922000</v>
      </c>
      <c r="L29" s="103">
        <v>0.44781818181818178</v>
      </c>
      <c r="M29" s="104">
        <v>6.7692730520819016</v>
      </c>
      <c r="O29" s="3" t="str">
        <f t="shared" si="3"/>
        <v/>
      </c>
      <c r="P29" s="3" t="str">
        <f t="shared" si="4"/>
        <v/>
      </c>
    </row>
    <row r="30" spans="2:16" ht="20.100000000000001" customHeight="1" thickBot="1" x14ac:dyDescent="0.2">
      <c r="B30" s="105"/>
      <c r="C30" s="101" t="s">
        <v>105</v>
      </c>
      <c r="D30" s="101"/>
      <c r="E30" s="102"/>
      <c r="F30" s="102">
        <v>2352340722</v>
      </c>
      <c r="G30" s="102">
        <v>72427035</v>
      </c>
      <c r="H30" s="102">
        <v>0</v>
      </c>
      <c r="I30" s="103">
        <v>2279913687</v>
      </c>
      <c r="J30" s="103">
        <v>2279076687</v>
      </c>
      <c r="K30" s="103">
        <v>837000</v>
      </c>
      <c r="L30" s="103">
        <v>0</v>
      </c>
      <c r="M30" s="104">
        <v>3.0789347105474292</v>
      </c>
      <c r="O30" s="3" t="str">
        <f t="shared" si="3"/>
        <v/>
      </c>
      <c r="P30" s="3" t="str">
        <f t="shared" si="4"/>
        <v/>
      </c>
    </row>
    <row r="31" spans="2:16" ht="20.100000000000001" customHeight="1" x14ac:dyDescent="0.15">
      <c r="B31" s="138" t="s">
        <v>114</v>
      </c>
      <c r="C31" s="139"/>
      <c r="D31" s="139"/>
      <c r="E31" s="106">
        <v>4440000000</v>
      </c>
      <c r="F31" s="106">
        <v>6524656869</v>
      </c>
      <c r="G31" s="106">
        <v>569016230</v>
      </c>
      <c r="H31" s="106">
        <v>30599</v>
      </c>
      <c r="I31" s="106">
        <v>5955610040</v>
      </c>
      <c r="J31" s="106">
        <v>5734214200</v>
      </c>
      <c r="K31" s="106">
        <v>221395840</v>
      </c>
      <c r="L31" s="106">
        <v>12.815680855855858</v>
      </c>
      <c r="M31" s="107">
        <v>17.194859071257518</v>
      </c>
      <c r="O31" s="3" t="str">
        <f t="shared" si="3"/>
        <v/>
      </c>
      <c r="P31" s="3" t="str">
        <f t="shared" si="4"/>
        <v/>
      </c>
    </row>
    <row r="32" spans="2:16" ht="20.100000000000001" customHeight="1" x14ac:dyDescent="0.15">
      <c r="B32" s="136"/>
      <c r="C32" s="92" t="s">
        <v>104</v>
      </c>
      <c r="D32" s="92"/>
      <c r="E32" s="93">
        <v>3740000000</v>
      </c>
      <c r="F32" s="93">
        <v>168000400</v>
      </c>
      <c r="G32" s="93">
        <v>137078000</v>
      </c>
      <c r="H32" s="93">
        <v>0</v>
      </c>
      <c r="I32" s="93">
        <v>30922400</v>
      </c>
      <c r="J32" s="93">
        <v>522400</v>
      </c>
      <c r="K32" s="93">
        <v>30400000</v>
      </c>
      <c r="L32" s="94">
        <v>3.6651871657754014</v>
      </c>
      <c r="M32" s="95">
        <v>81.593853347968221</v>
      </c>
      <c r="O32" s="3" t="str">
        <f t="shared" si="3"/>
        <v/>
      </c>
      <c r="P32" s="3" t="str">
        <f t="shared" si="4"/>
        <v/>
      </c>
    </row>
    <row r="33" spans="2:16" ht="20.100000000000001" customHeight="1" thickBot="1" x14ac:dyDescent="0.2">
      <c r="B33" s="140"/>
      <c r="C33" s="108" t="s">
        <v>105</v>
      </c>
      <c r="D33" s="108"/>
      <c r="E33" s="109">
        <v>700000000</v>
      </c>
      <c r="F33" s="109">
        <v>6356656469</v>
      </c>
      <c r="G33" s="109">
        <v>431938230</v>
      </c>
      <c r="H33" s="109">
        <v>30599</v>
      </c>
      <c r="I33" s="109">
        <v>5924687640</v>
      </c>
      <c r="J33" s="109">
        <v>5733691800</v>
      </c>
      <c r="K33" s="109">
        <v>190995840</v>
      </c>
      <c r="L33" s="110">
        <v>61.705461428571425</v>
      </c>
      <c r="M33" s="111">
        <v>13.750640625167565</v>
      </c>
      <c r="O33" s="3" t="str">
        <f t="shared" si="3"/>
        <v/>
      </c>
      <c r="P33" s="3" t="str">
        <f t="shared" si="4"/>
        <v/>
      </c>
    </row>
    <row r="34" spans="2:16" ht="20.100000000000001" customHeight="1" x14ac:dyDescent="0.15">
      <c r="B34" s="96" t="s">
        <v>112</v>
      </c>
      <c r="C34" s="97"/>
      <c r="D34" s="97"/>
      <c r="E34" s="98">
        <v>4440000000</v>
      </c>
      <c r="F34" s="98">
        <v>6524656869</v>
      </c>
      <c r="G34" s="98">
        <v>569016230</v>
      </c>
      <c r="H34" s="98">
        <v>30599</v>
      </c>
      <c r="I34" s="98">
        <v>5955610040</v>
      </c>
      <c r="J34" s="98">
        <v>5734214200</v>
      </c>
      <c r="K34" s="98">
        <v>221395840</v>
      </c>
      <c r="L34" s="98">
        <v>12.815680855855858</v>
      </c>
      <c r="M34" s="99">
        <v>17.194859071257518</v>
      </c>
      <c r="O34" s="3" t="str">
        <f t="shared" si="3"/>
        <v/>
      </c>
      <c r="P34" s="3" t="str">
        <f t="shared" si="4"/>
        <v/>
      </c>
    </row>
    <row r="35" spans="2:16" ht="20.100000000000001" customHeight="1" x14ac:dyDescent="0.15">
      <c r="B35" s="141" t="s">
        <v>0</v>
      </c>
      <c r="C35" s="112" t="s">
        <v>104</v>
      </c>
      <c r="D35" s="112"/>
      <c r="E35" s="113">
        <v>3740000000</v>
      </c>
      <c r="F35" s="113">
        <v>168000400</v>
      </c>
      <c r="G35" s="113">
        <v>137078000</v>
      </c>
      <c r="H35" s="113">
        <v>0</v>
      </c>
      <c r="I35" s="114">
        <v>30922400</v>
      </c>
      <c r="J35" s="114">
        <v>522400</v>
      </c>
      <c r="K35" s="114">
        <v>30400000</v>
      </c>
      <c r="L35" s="114">
        <v>3.6651871657754014</v>
      </c>
      <c r="M35" s="115">
        <v>81.593853347968221</v>
      </c>
      <c r="O35" s="3" t="str">
        <f t="shared" si="3"/>
        <v/>
      </c>
      <c r="P35" s="3" t="str">
        <f t="shared" si="4"/>
        <v/>
      </c>
    </row>
    <row r="36" spans="2:16" ht="20.100000000000001" customHeight="1" thickBot="1" x14ac:dyDescent="0.2">
      <c r="B36" s="142"/>
      <c r="C36" s="116" t="s">
        <v>105</v>
      </c>
      <c r="D36" s="116"/>
      <c r="E36" s="117">
        <v>700000000</v>
      </c>
      <c r="F36" s="117">
        <v>6356656469</v>
      </c>
      <c r="G36" s="117">
        <v>431938230</v>
      </c>
      <c r="H36" s="117">
        <v>30599</v>
      </c>
      <c r="I36" s="118">
        <v>5924687640</v>
      </c>
      <c r="J36" s="118">
        <v>5733691800</v>
      </c>
      <c r="K36" s="118">
        <v>190995840</v>
      </c>
      <c r="L36" s="118">
        <v>61.705461428571425</v>
      </c>
      <c r="M36" s="119">
        <v>13.750640625167565</v>
      </c>
      <c r="O36" s="3" t="str">
        <f t="shared" si="3"/>
        <v/>
      </c>
      <c r="P36" s="3" t="str">
        <f t="shared" si="4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B9"/>
    <mergeCell ref="B11:B12"/>
    <mergeCell ref="B31:D31"/>
    <mergeCell ref="B32:B33"/>
    <mergeCell ref="B35:B36"/>
    <mergeCell ref="B10:D1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ignoredErrors>
    <ignoredError sqref="E11:K12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P92"/>
  <sheetViews>
    <sheetView showGridLines="0" zoomScaleNormal="100" workbookViewId="0">
      <pane ySplit="7" topLeftCell="A8" activePane="bottomLeft" state="frozen"/>
      <selection pane="bottomLeft" activeCell="H22" sqref="H22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7" t="str">
        <f>B4&amp;L3&amp;"  일반회계 세외수입 징수현황"</f>
        <v>2024년  1월  서구  일반회계 세외수입 징수현황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1" t="str">
        <f>'군구세외 일반회계'!L3:M3</f>
        <v>서구</v>
      </c>
      <c r="M3" s="131"/>
      <c r="O3" s="3">
        <f>COUNTIF(O7:P92,"err")</f>
        <v>0</v>
      </c>
    </row>
    <row r="4" spans="2:16" s="4" customFormat="1" ht="18.75" customHeight="1" thickBot="1" x14ac:dyDescent="0.2">
      <c r="B4" s="123" t="str">
        <f>'군구세외 일반회계'!B4:D4</f>
        <v xml:space="preserve">2024년  1월  </v>
      </c>
      <c r="C4" s="123"/>
      <c r="D4" s="123"/>
      <c r="E4" s="1"/>
      <c r="F4" s="1"/>
      <c r="G4" s="1"/>
      <c r="H4" s="1"/>
      <c r="I4" s="1"/>
      <c r="J4" s="1"/>
      <c r="K4" s="1"/>
      <c r="L4" s="128" t="s">
        <v>13</v>
      </c>
      <c r="M4" s="128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2" t="s">
        <v>9</v>
      </c>
      <c r="M5" s="133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9" t="s">
        <v>18</v>
      </c>
      <c r="C7" s="130"/>
      <c r="D7" s="130"/>
      <c r="E7" s="26">
        <f t="shared" ref="E7:K7" si="0">E8+E40+E73</f>
        <v>0</v>
      </c>
      <c r="F7" s="26">
        <f t="shared" si="0"/>
        <v>2007823404</v>
      </c>
      <c r="G7" s="26">
        <f t="shared" si="0"/>
        <v>278562150</v>
      </c>
      <c r="H7" s="26">
        <f t="shared" si="0"/>
        <v>0</v>
      </c>
      <c r="I7" s="26">
        <f t="shared" si="0"/>
        <v>1729261254</v>
      </c>
      <c r="J7" s="26">
        <f t="shared" si="0"/>
        <v>1729261254</v>
      </c>
      <c r="K7" s="26">
        <f t="shared" si="0"/>
        <v>0</v>
      </c>
      <c r="L7" s="27">
        <f>IFERROR(G7/E7,0)*100</f>
        <v>0</v>
      </c>
      <c r="M7" s="28">
        <f>IFERROR(G7/F7,0)*100</f>
        <v>13.873837183342246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1" t="s">
        <v>19</v>
      </c>
      <c r="C8" s="122"/>
      <c r="D8" s="122"/>
      <c r="E8" s="29">
        <f t="shared" ref="E8:K8" si="1">E9+E12+E22+E28+E34+E36</f>
        <v>0</v>
      </c>
      <c r="F8" s="29">
        <f t="shared" si="1"/>
        <v>13179090</v>
      </c>
      <c r="G8" s="29">
        <f t="shared" si="1"/>
        <v>13179090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>IFERROR(G8/E8,0)*100</f>
        <v>0</v>
      </c>
      <c r="M8" s="30">
        <f>IFERROR(G8/F8,0)*100</f>
        <v>100</v>
      </c>
      <c r="O8" s="9" t="str">
        <f t="shared" ref="O8:O83" si="2">IF(F8=G8+H8+I8,"","err")</f>
        <v/>
      </c>
      <c r="P8" s="9" t="str">
        <f t="shared" ref="P8:P83" si="3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13179090</v>
      </c>
      <c r="G9" s="33">
        <v>13179090</v>
      </c>
      <c r="H9" s="33">
        <v>0</v>
      </c>
      <c r="I9" s="33">
        <v>0</v>
      </c>
      <c r="J9" s="33">
        <v>0</v>
      </c>
      <c r="K9" s="33">
        <v>0</v>
      </c>
      <c r="L9" s="33">
        <v>100</v>
      </c>
      <c r="M9" s="34">
        <v>100</v>
      </c>
      <c r="O9" s="9" t="str">
        <f t="shared" si="2"/>
        <v/>
      </c>
      <c r="P9" s="9" t="str">
        <f t="shared" si="3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v>0</v>
      </c>
      <c r="M10" s="38">
        <v>0</v>
      </c>
      <c r="O10" s="9" t="str">
        <f t="shared" si="2"/>
        <v/>
      </c>
      <c r="P10" s="9" t="str">
        <f t="shared" si="3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13179090</v>
      </c>
      <c r="G11" s="36">
        <v>13179090</v>
      </c>
      <c r="H11" s="36">
        <v>0</v>
      </c>
      <c r="I11" s="37">
        <v>0</v>
      </c>
      <c r="J11" s="37">
        <v>0</v>
      </c>
      <c r="K11" s="37">
        <v>0</v>
      </c>
      <c r="L11" s="37">
        <v>100</v>
      </c>
      <c r="M11" s="38">
        <v>100</v>
      </c>
      <c r="O11" s="9" t="str">
        <f t="shared" si="2"/>
        <v/>
      </c>
      <c r="P11" s="9" t="str">
        <f t="shared" si="3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4">
        <v>0</v>
      </c>
      <c r="O12" s="9" t="str">
        <f t="shared" si="2"/>
        <v/>
      </c>
      <c r="P12" s="9" t="str">
        <f t="shared" si="3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v>0</v>
      </c>
      <c r="M13" s="38">
        <v>0</v>
      </c>
      <c r="O13" s="9" t="str">
        <f t="shared" si="2"/>
        <v/>
      </c>
      <c r="P13" s="9" t="str">
        <f t="shared" si="3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v>0</v>
      </c>
      <c r="M14" s="38">
        <v>0</v>
      </c>
      <c r="O14" s="9" t="str">
        <f t="shared" si="2"/>
        <v/>
      </c>
      <c r="P14" s="9" t="str">
        <f t="shared" si="3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v>0</v>
      </c>
      <c r="M15" s="38">
        <v>0</v>
      </c>
      <c r="O15" s="9" t="str">
        <f t="shared" si="2"/>
        <v/>
      </c>
      <c r="P15" s="9" t="str">
        <f t="shared" si="3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v>0</v>
      </c>
      <c r="M16" s="38">
        <v>0</v>
      </c>
      <c r="O16" s="9" t="str">
        <f t="shared" si="2"/>
        <v/>
      </c>
      <c r="P16" s="9" t="str">
        <f t="shared" si="3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v>0</v>
      </c>
      <c r="M17" s="38">
        <v>0</v>
      </c>
      <c r="O17" s="9" t="str">
        <f t="shared" si="2"/>
        <v/>
      </c>
      <c r="P17" s="9" t="str">
        <f t="shared" si="3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v>0</v>
      </c>
      <c r="M18" s="38">
        <v>0</v>
      </c>
      <c r="O18" s="9" t="str">
        <f t="shared" si="2"/>
        <v/>
      </c>
      <c r="P18" s="9" t="str">
        <f t="shared" si="3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v>0</v>
      </c>
      <c r="M19" s="38">
        <v>0</v>
      </c>
      <c r="O19" s="9" t="str">
        <f t="shared" si="2"/>
        <v/>
      </c>
      <c r="P19" s="9" t="str">
        <f t="shared" si="3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0</v>
      </c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2"/>
        <v/>
      </c>
      <c r="P20" s="9" t="str">
        <f t="shared" si="3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v>0</v>
      </c>
      <c r="M21" s="38">
        <v>0</v>
      </c>
      <c r="O21" s="9" t="str">
        <f t="shared" si="2"/>
        <v/>
      </c>
      <c r="P21" s="9" t="str">
        <f t="shared" si="3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4">
        <v>0</v>
      </c>
      <c r="O22" s="9" t="str">
        <f t="shared" si="2"/>
        <v/>
      </c>
      <c r="P22" s="9" t="str">
        <f t="shared" si="3"/>
        <v/>
      </c>
    </row>
    <row r="23" spans="2:16" s="9" customFormat="1" ht="20.100000000000001" customHeight="1" x14ac:dyDescent="0.15">
      <c r="B23" s="126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v>0</v>
      </c>
      <c r="M23" s="38">
        <v>0</v>
      </c>
      <c r="O23" s="9" t="str">
        <f t="shared" si="2"/>
        <v/>
      </c>
      <c r="P23" s="9" t="str">
        <f t="shared" si="3"/>
        <v/>
      </c>
    </row>
    <row r="24" spans="2:16" s="9" customFormat="1" ht="20.100000000000001" customHeight="1" x14ac:dyDescent="0.15">
      <c r="B24" s="126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v>0</v>
      </c>
      <c r="M24" s="38">
        <v>0</v>
      </c>
      <c r="O24" s="9" t="str">
        <f t="shared" si="2"/>
        <v/>
      </c>
      <c r="P24" s="9" t="str">
        <f t="shared" si="3"/>
        <v/>
      </c>
    </row>
    <row r="25" spans="2:16" s="9" customFormat="1" ht="20.100000000000001" customHeight="1" x14ac:dyDescent="0.15">
      <c r="B25" s="126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v>0</v>
      </c>
      <c r="M25" s="38">
        <v>0</v>
      </c>
      <c r="O25" s="9" t="str">
        <f t="shared" si="2"/>
        <v/>
      </c>
      <c r="P25" s="9" t="str">
        <f t="shared" si="3"/>
        <v/>
      </c>
    </row>
    <row r="26" spans="2:16" s="9" customFormat="1" ht="20.100000000000001" customHeight="1" x14ac:dyDescent="0.15">
      <c r="B26" s="126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2"/>
        <v/>
      </c>
      <c r="P26" s="9" t="str">
        <f t="shared" si="3"/>
        <v/>
      </c>
    </row>
    <row r="27" spans="2:16" s="9" customFormat="1" ht="20.100000000000001" customHeight="1" x14ac:dyDescent="0.15">
      <c r="B27" s="126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v>0</v>
      </c>
      <c r="M27" s="38">
        <v>0</v>
      </c>
      <c r="O27" s="9" t="str">
        <f t="shared" si="2"/>
        <v/>
      </c>
      <c r="P27" s="9" t="str">
        <f t="shared" si="3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4">
        <v>0</v>
      </c>
      <c r="O28" s="9" t="str">
        <f t="shared" si="2"/>
        <v/>
      </c>
      <c r="P28" s="9" t="str">
        <f t="shared" si="3"/>
        <v/>
      </c>
    </row>
    <row r="29" spans="2:16" s="9" customFormat="1" ht="20.100000000000001" customHeight="1" x14ac:dyDescent="0.15">
      <c r="B29" s="126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v>0</v>
      </c>
      <c r="M29" s="38">
        <v>0</v>
      </c>
      <c r="O29" s="9" t="str">
        <f t="shared" si="2"/>
        <v/>
      </c>
      <c r="P29" s="9" t="str">
        <f t="shared" si="3"/>
        <v/>
      </c>
    </row>
    <row r="30" spans="2:16" s="9" customFormat="1" ht="20.100000000000001" customHeight="1" x14ac:dyDescent="0.15">
      <c r="B30" s="126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v>0</v>
      </c>
      <c r="M30" s="38">
        <v>0</v>
      </c>
      <c r="O30" s="9" t="str">
        <f t="shared" si="2"/>
        <v/>
      </c>
      <c r="P30" s="9" t="str">
        <f t="shared" si="3"/>
        <v/>
      </c>
    </row>
    <row r="31" spans="2:16" s="9" customFormat="1" ht="20.100000000000001" customHeight="1" x14ac:dyDescent="0.15">
      <c r="B31" s="126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v>0</v>
      </c>
      <c r="M31" s="38">
        <v>0</v>
      </c>
      <c r="O31" s="9" t="str">
        <f t="shared" si="2"/>
        <v/>
      </c>
      <c r="P31" s="9" t="str">
        <f t="shared" si="3"/>
        <v/>
      </c>
    </row>
    <row r="32" spans="2:16" s="9" customFormat="1" ht="20.100000000000001" customHeight="1" x14ac:dyDescent="0.15">
      <c r="B32" s="126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v>0</v>
      </c>
      <c r="M32" s="38">
        <v>0</v>
      </c>
      <c r="O32" s="9" t="str">
        <f t="shared" si="2"/>
        <v/>
      </c>
      <c r="P32" s="9" t="str">
        <f t="shared" si="3"/>
        <v/>
      </c>
    </row>
    <row r="33" spans="2:16" s="9" customFormat="1" ht="20.100000000000001" customHeight="1" x14ac:dyDescent="0.15">
      <c r="B33" s="126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v>0</v>
      </c>
      <c r="M33" s="38">
        <v>0</v>
      </c>
      <c r="O33" s="9" t="str">
        <f t="shared" si="2"/>
        <v/>
      </c>
      <c r="P33" s="9" t="str">
        <f t="shared" si="3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4">
        <v>0</v>
      </c>
      <c r="O34" s="9" t="str">
        <f t="shared" si="2"/>
        <v/>
      </c>
      <c r="P34" s="9" t="str">
        <f t="shared" si="3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v>0</v>
      </c>
      <c r="M35" s="38">
        <v>0</v>
      </c>
      <c r="O35" s="9" t="str">
        <f t="shared" si="2"/>
        <v/>
      </c>
      <c r="P35" s="9" t="str">
        <f t="shared" si="3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9">
        <v>0</v>
      </c>
      <c r="M36" s="40">
        <v>0</v>
      </c>
      <c r="O36" s="9" t="str">
        <f t="shared" si="2"/>
        <v/>
      </c>
      <c r="P36" s="9" t="str">
        <f t="shared" si="3"/>
        <v/>
      </c>
    </row>
    <row r="37" spans="2:16" s="9" customFormat="1" ht="20.100000000000001" customHeight="1" x14ac:dyDescent="0.15">
      <c r="B37" s="126"/>
      <c r="C37" s="35" t="s">
        <v>47</v>
      </c>
      <c r="D37" s="35"/>
      <c r="E37" s="36">
        <v>0</v>
      </c>
      <c r="F37" s="36">
        <v>0</v>
      </c>
      <c r="G37" s="36">
        <v>0</v>
      </c>
      <c r="H37" s="36">
        <v>0</v>
      </c>
      <c r="I37" s="37">
        <v>0</v>
      </c>
      <c r="J37" s="37">
        <v>0</v>
      </c>
      <c r="K37" s="37">
        <v>0</v>
      </c>
      <c r="L37" s="41">
        <v>0</v>
      </c>
      <c r="M37" s="42">
        <v>0</v>
      </c>
      <c r="O37" s="9" t="str">
        <f t="shared" si="2"/>
        <v/>
      </c>
      <c r="P37" s="9" t="str">
        <f t="shared" si="3"/>
        <v/>
      </c>
    </row>
    <row r="38" spans="2:16" s="9" customFormat="1" ht="20.100000000000001" customHeight="1" x14ac:dyDescent="0.15">
      <c r="B38" s="126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v>0</v>
      </c>
      <c r="M38" s="42">
        <v>0</v>
      </c>
      <c r="O38" s="9" t="str">
        <f t="shared" si="2"/>
        <v/>
      </c>
      <c r="P38" s="9" t="str">
        <f t="shared" si="3"/>
        <v/>
      </c>
    </row>
    <row r="39" spans="2:16" s="10" customFormat="1" ht="20.100000000000001" customHeight="1" x14ac:dyDescent="0.15">
      <c r="B39" s="126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v>0</v>
      </c>
      <c r="M39" s="42">
        <v>0</v>
      </c>
      <c r="O39" s="9" t="str">
        <f t="shared" si="2"/>
        <v/>
      </c>
      <c r="P39" s="9" t="str">
        <f t="shared" si="3"/>
        <v/>
      </c>
    </row>
    <row r="40" spans="2:16" s="10" customFormat="1" ht="20.100000000000001" customHeight="1" x14ac:dyDescent="0.15">
      <c r="B40" s="124" t="s">
        <v>50</v>
      </c>
      <c r="C40" s="125"/>
      <c r="D40" s="125"/>
      <c r="E40" s="43">
        <v>0</v>
      </c>
      <c r="F40" s="43">
        <v>1970552004</v>
      </c>
      <c r="G40" s="43">
        <v>262783060</v>
      </c>
      <c r="H40" s="43">
        <v>0</v>
      </c>
      <c r="I40" s="43">
        <v>1707768944</v>
      </c>
      <c r="J40" s="43">
        <v>1707768944</v>
      </c>
      <c r="K40" s="43">
        <v>0</v>
      </c>
      <c r="L40" s="44">
        <v>0</v>
      </c>
      <c r="M40" s="45">
        <v>13.335504948186083</v>
      </c>
      <c r="O40" s="9" t="str">
        <f t="shared" si="2"/>
        <v/>
      </c>
      <c r="P40" s="9" t="str">
        <f t="shared" si="3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v>0</v>
      </c>
      <c r="M41" s="40">
        <v>0</v>
      </c>
      <c r="O41" s="9" t="str">
        <f t="shared" si="2"/>
        <v/>
      </c>
      <c r="P41" s="9" t="str">
        <f t="shared" si="3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v>0</v>
      </c>
      <c r="M42" s="42">
        <v>0</v>
      </c>
      <c r="O42" s="9" t="str">
        <f t="shared" si="2"/>
        <v/>
      </c>
      <c r="P42" s="9" t="str">
        <f t="shared" si="3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v>0</v>
      </c>
      <c r="M43" s="42">
        <v>0</v>
      </c>
      <c r="O43" s="9" t="str">
        <f t="shared" si="2"/>
        <v/>
      </c>
      <c r="P43" s="9" t="str">
        <f t="shared" si="3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2"/>
        <v/>
      </c>
      <c r="P44" s="9" t="str">
        <f t="shared" si="3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v>0</v>
      </c>
      <c r="M45" s="42">
        <v>0</v>
      </c>
      <c r="O45" s="9" t="str">
        <f t="shared" si="2"/>
        <v/>
      </c>
      <c r="P45" s="9" t="str">
        <f t="shared" si="3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v>0</v>
      </c>
      <c r="M46" s="40">
        <v>0</v>
      </c>
      <c r="O46" s="9" t="str">
        <f t="shared" si="2"/>
        <v/>
      </c>
      <c r="P46" s="9" t="str">
        <f t="shared" si="3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v>0</v>
      </c>
      <c r="M47" s="42">
        <v>0</v>
      </c>
      <c r="O47" s="9" t="str">
        <f t="shared" si="2"/>
        <v/>
      </c>
      <c r="P47" s="9" t="str">
        <f t="shared" si="3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v>0</v>
      </c>
      <c r="M48" s="40">
        <v>0</v>
      </c>
      <c r="O48" s="9" t="str">
        <f t="shared" si="2"/>
        <v/>
      </c>
      <c r="P48" s="9" t="str">
        <f t="shared" si="3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v>0</v>
      </c>
      <c r="M49" s="42">
        <v>0</v>
      </c>
      <c r="O49" s="9" t="str">
        <f t="shared" si="2"/>
        <v/>
      </c>
      <c r="P49" s="9" t="str">
        <f t="shared" si="3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v>0</v>
      </c>
      <c r="M50" s="42">
        <v>0</v>
      </c>
      <c r="O50" s="9" t="str">
        <f t="shared" si="2"/>
        <v/>
      </c>
      <c r="P50" s="9" t="str">
        <f t="shared" si="3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v>0</v>
      </c>
      <c r="M51" s="42">
        <v>0</v>
      </c>
      <c r="O51" s="9" t="str">
        <f t="shared" si="2"/>
        <v/>
      </c>
      <c r="P51" s="9" t="str">
        <f t="shared" si="3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9">
        <v>0</v>
      </c>
      <c r="M52" s="40">
        <v>0</v>
      </c>
      <c r="O52" s="9" t="str">
        <f t="shared" si="2"/>
        <v/>
      </c>
      <c r="P52" s="9" t="str">
        <f t="shared" si="3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v>0</v>
      </c>
      <c r="M53" s="42">
        <v>0</v>
      </c>
      <c r="O53" s="9" t="str">
        <f t="shared" si="2"/>
        <v/>
      </c>
      <c r="P53" s="9" t="str">
        <f t="shared" si="3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v>0</v>
      </c>
      <c r="M54" s="42">
        <v>0</v>
      </c>
      <c r="O54" s="9" t="str">
        <f t="shared" si="2"/>
        <v/>
      </c>
      <c r="P54" s="9" t="str">
        <f t="shared" si="3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v>0</v>
      </c>
      <c r="M55" s="42">
        <v>0</v>
      </c>
      <c r="O55" s="9" t="str">
        <f t="shared" si="2"/>
        <v/>
      </c>
      <c r="P55" s="9" t="str">
        <f t="shared" si="3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v>0</v>
      </c>
      <c r="M56" s="42">
        <v>0</v>
      </c>
      <c r="O56" s="9" t="str">
        <f t="shared" si="2"/>
        <v/>
      </c>
      <c r="P56" s="9" t="str">
        <f t="shared" si="3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v>0</v>
      </c>
      <c r="M57" s="42">
        <v>0</v>
      </c>
      <c r="O57" s="9" t="str">
        <f t="shared" si="2"/>
        <v/>
      </c>
      <c r="P57" s="9" t="str">
        <f t="shared" si="3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2"/>
        <v/>
      </c>
      <c r="P58" s="9" t="str">
        <f t="shared" si="3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0</v>
      </c>
      <c r="F59" s="47">
        <v>0</v>
      </c>
      <c r="G59" s="47">
        <v>0</v>
      </c>
      <c r="H59" s="47">
        <v>0</v>
      </c>
      <c r="I59" s="37">
        <v>0</v>
      </c>
      <c r="J59" s="37">
        <v>0</v>
      </c>
      <c r="K59" s="37">
        <v>0</v>
      </c>
      <c r="L59" s="41">
        <v>0</v>
      </c>
      <c r="M59" s="42">
        <v>0</v>
      </c>
      <c r="O59" s="9" t="str">
        <f t="shared" si="2"/>
        <v/>
      </c>
      <c r="P59" s="9" t="str">
        <f t="shared" si="3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1970552004</v>
      </c>
      <c r="G60" s="50">
        <v>262783060</v>
      </c>
      <c r="H60" s="50">
        <v>0</v>
      </c>
      <c r="I60" s="50">
        <v>1707768944</v>
      </c>
      <c r="J60" s="50">
        <v>1707768944</v>
      </c>
      <c r="K60" s="50">
        <v>0</v>
      </c>
      <c r="L60" s="39">
        <v>0</v>
      </c>
      <c r="M60" s="40">
        <v>13.335504948186083</v>
      </c>
      <c r="O60" s="9" t="str">
        <f t="shared" si="2"/>
        <v/>
      </c>
      <c r="P60" s="9" t="str">
        <f t="shared" si="3"/>
        <v/>
      </c>
    </row>
    <row r="61" spans="2:16" s="5" customFormat="1" ht="20.100000000000001" customHeight="1" x14ac:dyDescent="0.15">
      <c r="B61" s="60"/>
      <c r="C61" s="73" t="s">
        <v>90</v>
      </c>
      <c r="D61" s="35"/>
      <c r="E61" s="47">
        <v>0</v>
      </c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>
        <v>0</v>
      </c>
      <c r="L61" s="41">
        <v>0</v>
      </c>
      <c r="M61" s="42">
        <v>0</v>
      </c>
      <c r="O61" s="9" t="str">
        <f t="shared" si="2"/>
        <v/>
      </c>
      <c r="P61" s="9" t="str">
        <f t="shared" si="3"/>
        <v/>
      </c>
    </row>
    <row r="62" spans="2:16" s="5" customFormat="1" ht="20.100000000000001" customHeight="1" x14ac:dyDescent="0.15">
      <c r="B62" s="61"/>
      <c r="C62" s="74" t="s">
        <v>91</v>
      </c>
      <c r="D62" s="35"/>
      <c r="E62" s="47">
        <v>0</v>
      </c>
      <c r="F62" s="47">
        <v>0</v>
      </c>
      <c r="G62" s="47">
        <v>0</v>
      </c>
      <c r="H62" s="47">
        <v>0</v>
      </c>
      <c r="I62" s="37">
        <v>0</v>
      </c>
      <c r="J62" s="37">
        <v>0</v>
      </c>
      <c r="K62" s="37">
        <v>0</v>
      </c>
      <c r="L62" s="41"/>
      <c r="M62" s="42"/>
      <c r="O62" s="9"/>
      <c r="P62" s="9"/>
    </row>
    <row r="63" spans="2:16" s="5" customFormat="1" ht="20.100000000000001" customHeight="1" x14ac:dyDescent="0.15">
      <c r="B63" s="61"/>
      <c r="C63" s="74" t="s">
        <v>92</v>
      </c>
      <c r="D63" s="35"/>
      <c r="E63" s="47">
        <v>0</v>
      </c>
      <c r="F63" s="47">
        <v>0</v>
      </c>
      <c r="G63" s="47">
        <v>0</v>
      </c>
      <c r="H63" s="47">
        <v>0</v>
      </c>
      <c r="I63" s="37">
        <v>0</v>
      </c>
      <c r="J63" s="37">
        <v>0</v>
      </c>
      <c r="K63" s="37">
        <v>0</v>
      </c>
      <c r="L63" s="41"/>
      <c r="M63" s="42"/>
      <c r="O63" s="9"/>
      <c r="P63" s="9"/>
    </row>
    <row r="64" spans="2:16" s="5" customFormat="1" ht="20.100000000000001" customHeight="1" x14ac:dyDescent="0.15">
      <c r="B64" s="61"/>
      <c r="C64" s="74" t="s">
        <v>93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/>
      <c r="M64" s="42"/>
      <c r="O64" s="9"/>
      <c r="P64" s="9"/>
    </row>
    <row r="65" spans="2:16" s="5" customFormat="1" ht="20.100000000000001" customHeight="1" x14ac:dyDescent="0.15">
      <c r="B65" s="61"/>
      <c r="C65" s="74" t="s">
        <v>94</v>
      </c>
      <c r="D65" s="35"/>
      <c r="E65" s="47">
        <v>0</v>
      </c>
      <c r="F65" s="47">
        <v>0</v>
      </c>
      <c r="G65" s="47">
        <v>0</v>
      </c>
      <c r="H65" s="47">
        <v>0</v>
      </c>
      <c r="I65" s="37">
        <v>0</v>
      </c>
      <c r="J65" s="37">
        <v>0</v>
      </c>
      <c r="K65" s="37">
        <v>0</v>
      </c>
      <c r="L65" s="41"/>
      <c r="M65" s="42"/>
      <c r="O65" s="9"/>
      <c r="P65" s="9"/>
    </row>
    <row r="66" spans="2:16" s="5" customFormat="1" ht="20.100000000000001" customHeight="1" x14ac:dyDescent="0.15">
      <c r="B66" s="61"/>
      <c r="C66" s="74" t="s">
        <v>95</v>
      </c>
      <c r="D66" s="35"/>
      <c r="E66" s="47">
        <v>0</v>
      </c>
      <c r="F66" s="47">
        <v>11327500</v>
      </c>
      <c r="G66" s="47">
        <v>675000</v>
      </c>
      <c r="H66" s="47">
        <v>0</v>
      </c>
      <c r="I66" s="37">
        <v>10652500</v>
      </c>
      <c r="J66" s="37">
        <v>10652500</v>
      </c>
      <c r="K66" s="37">
        <v>0</v>
      </c>
      <c r="L66" s="41"/>
      <c r="M66" s="42"/>
      <c r="O66" s="9"/>
      <c r="P66" s="9"/>
    </row>
    <row r="67" spans="2:16" s="5" customFormat="1" ht="20.100000000000001" customHeight="1" x14ac:dyDescent="0.15">
      <c r="B67" s="61"/>
      <c r="C67" s="74" t="s">
        <v>101</v>
      </c>
      <c r="D67" s="35"/>
      <c r="E67" s="47">
        <v>0</v>
      </c>
      <c r="F67" s="47">
        <v>0</v>
      </c>
      <c r="G67" s="47">
        <v>0</v>
      </c>
      <c r="H67" s="47">
        <v>0</v>
      </c>
      <c r="I67" s="37">
        <v>0</v>
      </c>
      <c r="J67" s="37">
        <v>0</v>
      </c>
      <c r="K67" s="37">
        <v>0</v>
      </c>
      <c r="L67" s="41"/>
      <c r="M67" s="42"/>
      <c r="O67" s="9"/>
      <c r="P67" s="9"/>
    </row>
    <row r="68" spans="2:16" s="5" customFormat="1" ht="20.100000000000001" customHeight="1" x14ac:dyDescent="0.15">
      <c r="B68" s="61"/>
      <c r="C68" s="74" t="s">
        <v>97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/>
      <c r="M68" s="42"/>
      <c r="O68" s="9"/>
      <c r="P68" s="9"/>
    </row>
    <row r="69" spans="2:16" s="5" customFormat="1" ht="20.100000000000001" customHeight="1" x14ac:dyDescent="0.15">
      <c r="B69" s="61"/>
      <c r="C69" s="74" t="s">
        <v>99</v>
      </c>
      <c r="D69" s="35"/>
      <c r="E69" s="47">
        <v>0</v>
      </c>
      <c r="F69" s="47">
        <v>1701000</v>
      </c>
      <c r="G69" s="47">
        <v>0</v>
      </c>
      <c r="H69" s="47">
        <v>0</v>
      </c>
      <c r="I69" s="37">
        <v>1701000</v>
      </c>
      <c r="J69" s="37">
        <v>1701000</v>
      </c>
      <c r="K69" s="37">
        <v>0</v>
      </c>
      <c r="L69" s="41"/>
      <c r="M69" s="42"/>
      <c r="O69" s="9"/>
      <c r="P69" s="9"/>
    </row>
    <row r="70" spans="2:16" s="5" customFormat="1" ht="20.100000000000001" customHeight="1" x14ac:dyDescent="0.15">
      <c r="B70" s="61"/>
      <c r="C70" s="74" t="s">
        <v>100</v>
      </c>
      <c r="D70" s="35"/>
      <c r="E70" s="47">
        <v>0</v>
      </c>
      <c r="F70" s="47">
        <v>1672966844</v>
      </c>
      <c r="G70" s="47">
        <v>40561620</v>
      </c>
      <c r="H70" s="47">
        <v>0</v>
      </c>
      <c r="I70" s="37">
        <v>1632405224</v>
      </c>
      <c r="J70" s="37">
        <v>1632405224</v>
      </c>
      <c r="K70" s="37">
        <v>0</v>
      </c>
      <c r="L70" s="41"/>
      <c r="M70" s="42"/>
      <c r="O70" s="9"/>
      <c r="P70" s="9"/>
    </row>
    <row r="71" spans="2:16" s="5" customFormat="1" ht="20.100000000000001" customHeight="1" x14ac:dyDescent="0.15">
      <c r="B71" s="61"/>
      <c r="C71" s="74" t="s">
        <v>98</v>
      </c>
      <c r="D71" s="35"/>
      <c r="E71" s="47">
        <v>0</v>
      </c>
      <c r="F71" s="47">
        <v>0</v>
      </c>
      <c r="G71" s="47">
        <v>0</v>
      </c>
      <c r="H71" s="47">
        <v>0</v>
      </c>
      <c r="I71" s="37">
        <v>0</v>
      </c>
      <c r="J71" s="37">
        <v>0</v>
      </c>
      <c r="K71" s="37">
        <v>0</v>
      </c>
      <c r="L71" s="41"/>
      <c r="M71" s="42"/>
      <c r="O71" s="9"/>
      <c r="P71" s="9"/>
    </row>
    <row r="72" spans="2:16" s="5" customFormat="1" ht="20.100000000000001" customHeight="1" x14ac:dyDescent="0.15">
      <c r="B72" s="62"/>
      <c r="C72" s="74" t="s">
        <v>103</v>
      </c>
      <c r="D72" s="35"/>
      <c r="E72" s="47">
        <v>0</v>
      </c>
      <c r="F72" s="47">
        <v>284556660</v>
      </c>
      <c r="G72" s="47">
        <v>221546440</v>
      </c>
      <c r="H72" s="47">
        <v>0</v>
      </c>
      <c r="I72" s="37">
        <v>63010220</v>
      </c>
      <c r="J72" s="37">
        <v>63010220</v>
      </c>
      <c r="K72" s="37">
        <v>0</v>
      </c>
      <c r="L72" s="41"/>
      <c r="M72" s="42"/>
      <c r="O72" s="9"/>
      <c r="P72" s="9"/>
    </row>
    <row r="73" spans="2:16" s="10" customFormat="1" ht="20.100000000000001" customHeight="1" x14ac:dyDescent="0.15">
      <c r="B73" s="124" t="s">
        <v>73</v>
      </c>
      <c r="C73" s="125"/>
      <c r="D73" s="125"/>
      <c r="E73" s="43">
        <v>0</v>
      </c>
      <c r="F73" s="43">
        <v>24092310</v>
      </c>
      <c r="G73" s="43">
        <v>2600000</v>
      </c>
      <c r="H73" s="43">
        <v>0</v>
      </c>
      <c r="I73" s="43">
        <v>21492310</v>
      </c>
      <c r="J73" s="43">
        <v>21492310</v>
      </c>
      <c r="K73" s="43">
        <v>0</v>
      </c>
      <c r="L73" s="44">
        <v>0</v>
      </c>
      <c r="M73" s="45">
        <v>10.79182527536795</v>
      </c>
      <c r="O73" s="9" t="str">
        <f t="shared" si="2"/>
        <v/>
      </c>
      <c r="P73" s="9" t="str">
        <f t="shared" si="3"/>
        <v/>
      </c>
    </row>
    <row r="74" spans="2:16" s="5" customFormat="1" ht="20.100000000000001" customHeight="1" x14ac:dyDescent="0.15">
      <c r="B74" s="31" t="s">
        <v>74</v>
      </c>
      <c r="C74" s="32"/>
      <c r="D74" s="32"/>
      <c r="E74" s="50">
        <v>0</v>
      </c>
      <c r="F74" s="50">
        <v>2950000</v>
      </c>
      <c r="G74" s="50">
        <v>2600000</v>
      </c>
      <c r="H74" s="50">
        <v>0</v>
      </c>
      <c r="I74" s="50">
        <v>350000</v>
      </c>
      <c r="J74" s="50">
        <v>350000</v>
      </c>
      <c r="K74" s="50">
        <v>0</v>
      </c>
      <c r="L74" s="39">
        <v>0</v>
      </c>
      <c r="M74" s="40">
        <v>88.135593220338976</v>
      </c>
      <c r="O74" s="9" t="str">
        <f t="shared" si="2"/>
        <v/>
      </c>
      <c r="P74" s="9" t="str">
        <f t="shared" si="3"/>
        <v/>
      </c>
    </row>
    <row r="75" spans="2:16" s="5" customFormat="1" ht="20.100000000000001" customHeight="1" x14ac:dyDescent="0.15">
      <c r="B75" s="46"/>
      <c r="C75" s="73" t="s">
        <v>95</v>
      </c>
      <c r="D75" s="35"/>
      <c r="E75" s="47">
        <v>0</v>
      </c>
      <c r="F75" s="47">
        <v>2950000</v>
      </c>
      <c r="G75" s="47">
        <v>2600000</v>
      </c>
      <c r="H75" s="47">
        <v>0</v>
      </c>
      <c r="I75" s="37">
        <v>350000</v>
      </c>
      <c r="J75" s="37">
        <v>350000</v>
      </c>
      <c r="K75" s="37">
        <v>0</v>
      </c>
      <c r="L75" s="41">
        <v>0</v>
      </c>
      <c r="M75" s="42">
        <v>88.135593220338976</v>
      </c>
      <c r="O75" s="9" t="str">
        <f t="shared" si="2"/>
        <v/>
      </c>
      <c r="P75" s="9" t="str">
        <f t="shared" si="3"/>
        <v/>
      </c>
    </row>
    <row r="76" spans="2:16" s="5" customFormat="1" ht="20.100000000000001" customHeight="1" x14ac:dyDescent="0.15">
      <c r="B76" s="46"/>
      <c r="C76" s="74" t="s">
        <v>96</v>
      </c>
      <c r="D76" s="35"/>
      <c r="E76" s="47">
        <v>0</v>
      </c>
      <c r="F76" s="47">
        <v>0</v>
      </c>
      <c r="G76" s="47">
        <v>0</v>
      </c>
      <c r="H76" s="47">
        <v>0</v>
      </c>
      <c r="I76" s="37">
        <v>0</v>
      </c>
      <c r="J76" s="37">
        <v>0</v>
      </c>
      <c r="K76" s="37">
        <v>0</v>
      </c>
      <c r="L76" s="41"/>
      <c r="M76" s="42"/>
      <c r="O76" s="9"/>
      <c r="P76" s="9"/>
    </row>
    <row r="77" spans="2:16" s="5" customFormat="1" ht="20.100000000000001" customHeight="1" x14ac:dyDescent="0.15">
      <c r="B77" s="31" t="s">
        <v>76</v>
      </c>
      <c r="C77" s="32"/>
      <c r="D77" s="32"/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3">
        <v>0</v>
      </c>
      <c r="M77" s="54">
        <v>0</v>
      </c>
      <c r="O77" s="9" t="str">
        <f t="shared" si="2"/>
        <v/>
      </c>
      <c r="P77" s="9" t="str">
        <f t="shared" si="3"/>
        <v/>
      </c>
    </row>
    <row r="78" spans="2:16" s="5" customFormat="1" ht="20.100000000000001" customHeight="1" x14ac:dyDescent="0.15">
      <c r="B78" s="46"/>
      <c r="C78" s="35" t="s">
        <v>77</v>
      </c>
      <c r="D78" s="35"/>
      <c r="E78" s="47">
        <v>0</v>
      </c>
      <c r="F78" s="47">
        <v>0</v>
      </c>
      <c r="G78" s="47">
        <v>0</v>
      </c>
      <c r="H78" s="47">
        <v>0</v>
      </c>
      <c r="I78" s="37">
        <v>0</v>
      </c>
      <c r="J78" s="37">
        <v>0</v>
      </c>
      <c r="K78" s="37">
        <v>0</v>
      </c>
      <c r="L78" s="41">
        <v>0</v>
      </c>
      <c r="M78" s="42">
        <v>0</v>
      </c>
      <c r="O78" s="9" t="str">
        <f t="shared" si="2"/>
        <v/>
      </c>
      <c r="P78" s="9" t="str">
        <f t="shared" si="3"/>
        <v/>
      </c>
    </row>
    <row r="79" spans="2:16" s="5" customFormat="1" ht="20.100000000000001" customHeight="1" x14ac:dyDescent="0.15">
      <c r="B79" s="31" t="s">
        <v>78</v>
      </c>
      <c r="C79" s="32"/>
      <c r="D79" s="32"/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3">
        <v>0</v>
      </c>
      <c r="M79" s="54">
        <v>0</v>
      </c>
      <c r="O79" s="9" t="str">
        <f t="shared" si="2"/>
        <v/>
      </c>
      <c r="P79" s="9" t="str">
        <f t="shared" si="3"/>
        <v/>
      </c>
    </row>
    <row r="80" spans="2:16" s="5" customFormat="1" ht="20.100000000000001" customHeight="1" x14ac:dyDescent="0.15">
      <c r="B80" s="46"/>
      <c r="C80" s="35" t="s">
        <v>79</v>
      </c>
      <c r="D80" s="35"/>
      <c r="E80" s="47">
        <v>0</v>
      </c>
      <c r="F80" s="47">
        <v>0</v>
      </c>
      <c r="G80" s="47">
        <v>0</v>
      </c>
      <c r="H80" s="47">
        <v>0</v>
      </c>
      <c r="I80" s="37">
        <v>0</v>
      </c>
      <c r="J80" s="37">
        <v>0</v>
      </c>
      <c r="K80" s="37">
        <v>0</v>
      </c>
      <c r="L80" s="41">
        <v>0</v>
      </c>
      <c r="M80" s="42">
        <v>0</v>
      </c>
      <c r="O80" s="9" t="str">
        <f t="shared" si="2"/>
        <v/>
      </c>
      <c r="P80" s="9" t="str">
        <f t="shared" si="3"/>
        <v/>
      </c>
    </row>
    <row r="81" spans="2:16" s="5" customFormat="1" ht="20.100000000000001" customHeight="1" x14ac:dyDescent="0.15">
      <c r="B81" s="31" t="s">
        <v>80</v>
      </c>
      <c r="C81" s="32"/>
      <c r="D81" s="32"/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3">
        <v>0</v>
      </c>
      <c r="M81" s="54">
        <v>0</v>
      </c>
      <c r="O81" s="9" t="str">
        <f t="shared" si="2"/>
        <v/>
      </c>
      <c r="P81" s="9" t="str">
        <f t="shared" si="3"/>
        <v/>
      </c>
    </row>
    <row r="82" spans="2:16" s="5" customFormat="1" ht="20.100000000000001" customHeight="1" x14ac:dyDescent="0.15">
      <c r="B82" s="60"/>
      <c r="C82" s="35" t="s">
        <v>81</v>
      </c>
      <c r="D82" s="35"/>
      <c r="E82" s="55">
        <v>0</v>
      </c>
      <c r="F82" s="55">
        <v>0</v>
      </c>
      <c r="G82" s="55">
        <v>0</v>
      </c>
      <c r="H82" s="55">
        <v>0</v>
      </c>
      <c r="I82" s="37">
        <v>0</v>
      </c>
      <c r="J82" s="37">
        <v>0</v>
      </c>
      <c r="K82" s="37">
        <v>0</v>
      </c>
      <c r="L82" s="56">
        <v>0</v>
      </c>
      <c r="M82" s="57">
        <v>0</v>
      </c>
      <c r="O82" s="9" t="str">
        <f t="shared" si="2"/>
        <v/>
      </c>
      <c r="P82" s="9" t="str">
        <f t="shared" si="3"/>
        <v/>
      </c>
    </row>
    <row r="83" spans="2:16" s="5" customFormat="1" ht="20.100000000000001" customHeight="1" x14ac:dyDescent="0.15">
      <c r="B83" s="62"/>
      <c r="C83" s="35" t="s">
        <v>82</v>
      </c>
      <c r="D83" s="35"/>
      <c r="E83" s="55">
        <v>0</v>
      </c>
      <c r="F83" s="55">
        <v>0</v>
      </c>
      <c r="G83" s="55">
        <v>0</v>
      </c>
      <c r="H83" s="55">
        <v>0</v>
      </c>
      <c r="I83" s="37">
        <v>0</v>
      </c>
      <c r="J83" s="37">
        <v>0</v>
      </c>
      <c r="K83" s="37">
        <v>0</v>
      </c>
      <c r="L83" s="56">
        <v>0</v>
      </c>
      <c r="M83" s="57">
        <v>0</v>
      </c>
      <c r="O83" s="9" t="str">
        <f t="shared" si="2"/>
        <v/>
      </c>
      <c r="P83" s="9" t="str">
        <f t="shared" si="3"/>
        <v/>
      </c>
    </row>
    <row r="84" spans="2:16" s="5" customFormat="1" ht="20.100000000000001" customHeight="1" x14ac:dyDescent="0.15">
      <c r="B84" s="31" t="s">
        <v>83</v>
      </c>
      <c r="C84" s="32"/>
      <c r="D84" s="32"/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3">
        <v>0</v>
      </c>
      <c r="M84" s="54">
        <v>0</v>
      </c>
      <c r="O84" s="9" t="str">
        <f t="shared" ref="O84:O92" si="4">IF(F84=G84+H84+I84,"","err")</f>
        <v/>
      </c>
      <c r="P84" s="9" t="str">
        <f t="shared" ref="P84:P92" si="5">IF(I84=J84+K84,"","err")</f>
        <v/>
      </c>
    </row>
    <row r="85" spans="2:16" s="5" customFormat="1" ht="20.100000000000001" customHeight="1" x14ac:dyDescent="0.15">
      <c r="B85" s="46"/>
      <c r="C85" s="35" t="s">
        <v>84</v>
      </c>
      <c r="D85" s="35"/>
      <c r="E85" s="47">
        <v>0</v>
      </c>
      <c r="F85" s="47">
        <v>0</v>
      </c>
      <c r="G85" s="47">
        <v>0</v>
      </c>
      <c r="H85" s="47">
        <v>0</v>
      </c>
      <c r="I85" s="37">
        <v>0</v>
      </c>
      <c r="J85" s="37">
        <v>0</v>
      </c>
      <c r="K85" s="37">
        <v>0</v>
      </c>
      <c r="L85" s="41">
        <v>0</v>
      </c>
      <c r="M85" s="42">
        <v>0</v>
      </c>
      <c r="O85" s="9" t="str">
        <f t="shared" si="4"/>
        <v/>
      </c>
      <c r="P85" s="9" t="str">
        <f t="shared" si="5"/>
        <v/>
      </c>
    </row>
    <row r="86" spans="2:16" s="5" customFormat="1" ht="20.100000000000001" customHeight="1" x14ac:dyDescent="0.15">
      <c r="B86" s="58" t="s">
        <v>86</v>
      </c>
      <c r="C86" s="59"/>
      <c r="D86" s="59"/>
      <c r="E86" s="51">
        <v>0</v>
      </c>
      <c r="F86" s="51">
        <v>21142310</v>
      </c>
      <c r="G86" s="51">
        <v>0</v>
      </c>
      <c r="H86" s="51">
        <v>0</v>
      </c>
      <c r="I86" s="51">
        <v>21142310</v>
      </c>
      <c r="J86" s="51">
        <v>21142310</v>
      </c>
      <c r="K86" s="51">
        <v>0</v>
      </c>
      <c r="L86" s="53">
        <v>0</v>
      </c>
      <c r="M86" s="54">
        <v>0</v>
      </c>
      <c r="O86" s="9" t="str">
        <f t="shared" si="4"/>
        <v/>
      </c>
      <c r="P86" s="9" t="str">
        <f t="shared" si="5"/>
        <v/>
      </c>
    </row>
    <row r="87" spans="2:16" s="5" customFormat="1" ht="20.100000000000001" customHeight="1" x14ac:dyDescent="0.15">
      <c r="B87" s="60"/>
      <c r="C87" s="75" t="s">
        <v>99</v>
      </c>
      <c r="D87" s="63"/>
      <c r="E87" s="64">
        <v>0</v>
      </c>
      <c r="F87" s="64">
        <v>0</v>
      </c>
      <c r="G87" s="64">
        <v>0</v>
      </c>
      <c r="H87" s="64">
        <v>0</v>
      </c>
      <c r="I87" s="37">
        <v>0</v>
      </c>
      <c r="J87" s="37">
        <v>0</v>
      </c>
      <c r="K87" s="37">
        <v>0</v>
      </c>
      <c r="L87" s="65">
        <v>0</v>
      </c>
      <c r="M87" s="66">
        <v>0</v>
      </c>
      <c r="O87" s="9" t="str">
        <f t="shared" si="4"/>
        <v/>
      </c>
      <c r="P87" s="9" t="str">
        <f t="shared" si="5"/>
        <v/>
      </c>
    </row>
    <row r="88" spans="2:16" s="5" customFormat="1" ht="20.100000000000001" customHeight="1" x14ac:dyDescent="0.15">
      <c r="B88" s="61"/>
      <c r="C88" s="76" t="s">
        <v>100</v>
      </c>
      <c r="D88" s="63"/>
      <c r="E88" s="64">
        <v>0</v>
      </c>
      <c r="F88" s="64">
        <v>0</v>
      </c>
      <c r="G88" s="64">
        <v>0</v>
      </c>
      <c r="H88" s="64">
        <v>0</v>
      </c>
      <c r="I88" s="37">
        <v>0</v>
      </c>
      <c r="J88" s="37">
        <v>0</v>
      </c>
      <c r="K88" s="37">
        <v>0</v>
      </c>
      <c r="L88" s="65"/>
      <c r="M88" s="66"/>
      <c r="O88" s="9"/>
      <c r="P88" s="9"/>
    </row>
    <row r="89" spans="2:16" s="5" customFormat="1" ht="20.100000000000001" customHeight="1" x14ac:dyDescent="0.15">
      <c r="B89" s="61"/>
      <c r="C89" s="76" t="s">
        <v>98</v>
      </c>
      <c r="D89" s="63"/>
      <c r="E89" s="64">
        <v>0</v>
      </c>
      <c r="F89" s="64">
        <v>0</v>
      </c>
      <c r="G89" s="64">
        <v>0</v>
      </c>
      <c r="H89" s="64">
        <v>0</v>
      </c>
      <c r="I89" s="37">
        <v>0</v>
      </c>
      <c r="J89" s="37">
        <v>0</v>
      </c>
      <c r="K89" s="37">
        <v>0</v>
      </c>
      <c r="L89" s="65"/>
      <c r="M89" s="66"/>
      <c r="O89" s="9"/>
      <c r="P89" s="9"/>
    </row>
    <row r="90" spans="2:16" s="5" customFormat="1" ht="20.100000000000001" customHeight="1" x14ac:dyDescent="0.15">
      <c r="B90" s="62"/>
      <c r="C90" s="76" t="s">
        <v>102</v>
      </c>
      <c r="D90" s="63"/>
      <c r="E90" s="64">
        <v>0</v>
      </c>
      <c r="F90" s="64">
        <v>21142310</v>
      </c>
      <c r="G90" s="64">
        <v>0</v>
      </c>
      <c r="H90" s="64">
        <v>0</v>
      </c>
      <c r="I90" s="37">
        <v>21142310</v>
      </c>
      <c r="J90" s="37">
        <v>21142310</v>
      </c>
      <c r="K90" s="37">
        <v>0</v>
      </c>
      <c r="L90" s="65"/>
      <c r="M90" s="66"/>
      <c r="O90" s="9"/>
      <c r="P90" s="9"/>
    </row>
    <row r="91" spans="2:16" s="5" customFormat="1" ht="20.100000000000001" customHeight="1" x14ac:dyDescent="0.15">
      <c r="B91" s="58" t="s">
        <v>87</v>
      </c>
      <c r="C91" s="59"/>
      <c r="D91" s="59"/>
      <c r="E91" s="51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3">
        <v>0</v>
      </c>
      <c r="M91" s="54">
        <v>0</v>
      </c>
      <c r="O91" s="9" t="str">
        <f t="shared" si="4"/>
        <v/>
      </c>
      <c r="P91" s="9" t="str">
        <f t="shared" si="5"/>
        <v/>
      </c>
    </row>
    <row r="92" spans="2:16" s="5" customFormat="1" ht="20.100000000000001" customHeight="1" thickBot="1" x14ac:dyDescent="0.2">
      <c r="B92" s="72"/>
      <c r="C92" s="67" t="s">
        <v>88</v>
      </c>
      <c r="D92" s="67"/>
      <c r="E92" s="68">
        <v>0</v>
      </c>
      <c r="F92" s="68">
        <v>0</v>
      </c>
      <c r="G92" s="68">
        <v>0</v>
      </c>
      <c r="H92" s="68">
        <v>0</v>
      </c>
      <c r="I92" s="69">
        <v>0</v>
      </c>
      <c r="J92" s="69">
        <v>0</v>
      </c>
      <c r="K92" s="69">
        <v>0</v>
      </c>
      <c r="L92" s="70">
        <v>0</v>
      </c>
      <c r="M92" s="71">
        <v>0</v>
      </c>
      <c r="O92" s="9" t="str">
        <f t="shared" si="4"/>
        <v/>
      </c>
      <c r="P92" s="9" t="str">
        <f t="shared" si="5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73:D73"/>
  </mergeCells>
  <phoneticPr fontId="2" type="noConversion"/>
  <pageMargins left="0.33" right="0.3" top="0.98425196850393704" bottom="0.59055118110236227" header="0" footer="0.39370078740157483"/>
  <pageSetup paperSize="9" scale="41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특별회계(수정)</vt:lpstr>
      <vt:lpstr>군구세외 과목별(수정)</vt:lpstr>
      <vt:lpstr>시세외 특별회계(위임)</vt:lpstr>
      <vt:lpstr>'군구세외 과목별(수정)'!Print_Area</vt:lpstr>
      <vt:lpstr>'군구세외 일반회계'!Print_Area</vt:lpstr>
      <vt:lpstr>'군구세외 일반회계_지난년도'!Print_Area</vt:lpstr>
      <vt:lpstr>'군구세외 특별회계(수정)'!Print_Area</vt:lpstr>
      <vt:lpstr>'시세외 특별회계(위임)'!Print_Area</vt:lpstr>
      <vt:lpstr>'군구세외 과목별(수정)'!Print_Titles</vt:lpstr>
      <vt:lpstr>'군구세외 일반회계'!Print_Titles</vt:lpstr>
      <vt:lpstr>'군구세외 일반회계_지난년도'!Print_Titles</vt:lpstr>
      <vt:lpstr>'군구세외 특별회계(수정)'!Print_Titles</vt:lpstr>
      <vt:lpstr>'시세외 특별회계(위임)'!Print_Titles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2024-02-07T01:54:28Z</cp:lastPrinted>
  <dcterms:created xsi:type="dcterms:W3CDTF">1997-07-18T05:00:47Z</dcterms:created>
  <dcterms:modified xsi:type="dcterms:W3CDTF">2024-07-04T01:17:54Z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