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4년 업무\0. 팀서무\7월-세외수입(사전정보공개)등록\"/>
    </mc:Choice>
  </mc:AlternateContent>
  <xr:revisionPtr revIDLastSave="0" documentId="8_{537260B1-7B5F-4DC8-B357-773E4A32F16B}" xr6:coauthVersionLast="47" xr6:coauthVersionMax="47" xr10:uidLastSave="{00000000-0000-0000-0000-000000000000}"/>
  <bookViews>
    <workbookView xWindow="2868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" sheetId="58" r:id="rId3"/>
    <sheet name="군구세외 과목별" sheetId="61" r:id="rId4"/>
    <sheet name="시세외 특별회계(위임)-수정" sheetId="59" r:id="rId5"/>
  </sheets>
  <definedNames>
    <definedName name="_xlnm.Print_Area" localSheetId="3">'군구세외 과목별'!$B$1:$L$6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특별회계(위임)-수정'!$B$1:$L$83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특별회계(위임)-수정'!$5:$6</definedName>
  </definedNames>
  <calcPr calcId="181029" fullCalcOnLoad="1" iterateDelta="1.0000000474974513E-3"/>
</workbook>
</file>

<file path=xl/calcChain.xml><?xml version="1.0" encoding="utf-8"?>
<calcChain xmlns="http://schemas.openxmlformats.org/spreadsheetml/2006/main">
  <c r="Q10" i="58" l="1"/>
  <c r="Q8" i="58"/>
  <c r="L9" i="59"/>
  <c r="M9" i="59"/>
  <c r="L10" i="59"/>
  <c r="M10" i="59"/>
  <c r="L11" i="59"/>
  <c r="M11" i="59"/>
  <c r="L12" i="59"/>
  <c r="M12" i="59"/>
  <c r="L13" i="59"/>
  <c r="M13" i="59"/>
  <c r="L14" i="59"/>
  <c r="M14" i="59"/>
  <c r="L15" i="59"/>
  <c r="M15" i="59"/>
  <c r="L16" i="59"/>
  <c r="M16" i="59"/>
  <c r="L17" i="59"/>
  <c r="M17" i="59"/>
  <c r="L18" i="59"/>
  <c r="M18" i="59"/>
  <c r="L19" i="59"/>
  <c r="M19" i="59"/>
  <c r="L20" i="59"/>
  <c r="M20" i="59"/>
  <c r="L21" i="59"/>
  <c r="M21" i="59"/>
  <c r="L22" i="59"/>
  <c r="M22" i="59"/>
  <c r="L23" i="59"/>
  <c r="M23" i="59"/>
  <c r="L24" i="59"/>
  <c r="M24" i="59"/>
  <c r="L25" i="59"/>
  <c r="M25" i="59"/>
  <c r="L26" i="59"/>
  <c r="M26" i="59"/>
  <c r="L27" i="59"/>
  <c r="M27" i="59"/>
  <c r="L28" i="59"/>
  <c r="M28" i="59"/>
  <c r="L29" i="59"/>
  <c r="M29" i="59"/>
  <c r="L30" i="59"/>
  <c r="M30" i="59"/>
  <c r="L31" i="59"/>
  <c r="M31" i="59"/>
  <c r="L32" i="59"/>
  <c r="M32" i="59"/>
  <c r="L33" i="59"/>
  <c r="M33" i="59"/>
  <c r="L34" i="59"/>
  <c r="M34" i="59"/>
  <c r="L35" i="59"/>
  <c r="M35" i="59"/>
  <c r="L36" i="59"/>
  <c r="M36" i="59"/>
  <c r="L37" i="59"/>
  <c r="M37" i="59"/>
  <c r="L38" i="59"/>
  <c r="M38" i="59"/>
  <c r="L39" i="59"/>
  <c r="M39" i="59"/>
  <c r="L40" i="59"/>
  <c r="M40" i="59"/>
  <c r="L41" i="59"/>
  <c r="M41" i="59"/>
  <c r="L42" i="59"/>
  <c r="M42" i="59"/>
  <c r="L43" i="59"/>
  <c r="M43" i="59"/>
  <c r="L44" i="59"/>
  <c r="M44" i="59"/>
  <c r="L45" i="59"/>
  <c r="M45" i="59"/>
  <c r="L46" i="59"/>
  <c r="M46" i="59"/>
  <c r="L47" i="59"/>
  <c r="M47" i="59"/>
  <c r="L48" i="59"/>
  <c r="M48" i="59"/>
  <c r="L49" i="59"/>
  <c r="M49" i="59"/>
  <c r="L50" i="59"/>
  <c r="M50" i="59"/>
  <c r="L51" i="59"/>
  <c r="M51" i="59"/>
  <c r="L52" i="59"/>
  <c r="M52" i="59"/>
  <c r="L53" i="59"/>
  <c r="M53" i="59"/>
  <c r="L54" i="59"/>
  <c r="M54" i="59"/>
  <c r="L55" i="59"/>
  <c r="M55" i="59"/>
  <c r="L56" i="59"/>
  <c r="M56" i="59"/>
  <c r="L57" i="59"/>
  <c r="M57" i="59"/>
  <c r="L58" i="59"/>
  <c r="M58" i="59"/>
  <c r="L59" i="59"/>
  <c r="M59" i="59"/>
  <c r="L60" i="59"/>
  <c r="M60" i="59"/>
  <c r="L61" i="59"/>
  <c r="M61" i="59"/>
  <c r="L62" i="59"/>
  <c r="M62" i="59"/>
  <c r="L63" i="59"/>
  <c r="M63" i="59"/>
  <c r="L64" i="59"/>
  <c r="M64" i="59"/>
  <c r="L65" i="59"/>
  <c r="M65" i="59"/>
  <c r="L66" i="59"/>
  <c r="M66" i="59"/>
  <c r="L67" i="59"/>
  <c r="M67" i="59"/>
  <c r="L68" i="59"/>
  <c r="M68" i="59"/>
  <c r="L69" i="59"/>
  <c r="M69" i="59"/>
  <c r="L70" i="59"/>
  <c r="M70" i="59"/>
  <c r="L71" i="59"/>
  <c r="M71" i="59"/>
  <c r="L72" i="59"/>
  <c r="M72" i="59"/>
  <c r="L73" i="59"/>
  <c r="M73" i="59"/>
  <c r="L74" i="59"/>
  <c r="M74" i="59"/>
  <c r="L75" i="59"/>
  <c r="M75" i="59"/>
  <c r="L76" i="59"/>
  <c r="M76" i="59"/>
  <c r="L77" i="59"/>
  <c r="M77" i="59"/>
  <c r="L78" i="59"/>
  <c r="M78" i="59"/>
  <c r="L79" i="59"/>
  <c r="M79" i="59"/>
  <c r="L80" i="59"/>
  <c r="M80" i="59"/>
  <c r="L81" i="59"/>
  <c r="M81" i="59"/>
  <c r="L82" i="59"/>
  <c r="M82" i="59"/>
  <c r="L83" i="59"/>
  <c r="M83" i="59"/>
  <c r="L84" i="59"/>
  <c r="M84" i="59"/>
  <c r="L85" i="59"/>
  <c r="M85" i="59"/>
  <c r="L86" i="59"/>
  <c r="M86" i="59"/>
  <c r="L87" i="59"/>
  <c r="M87" i="59"/>
  <c r="L88" i="59"/>
  <c r="M88" i="59"/>
  <c r="L89" i="59"/>
  <c r="M89" i="59"/>
  <c r="L90" i="59"/>
  <c r="M90" i="59"/>
  <c r="L91" i="59"/>
  <c r="M91" i="59"/>
  <c r="L92" i="59"/>
  <c r="M92" i="59"/>
  <c r="K8" i="59"/>
  <c r="O9" i="58"/>
  <c r="P62" i="58"/>
  <c r="L12" i="57"/>
  <c r="P17" i="57"/>
  <c r="P21" i="57"/>
  <c r="P27" i="57"/>
  <c r="K8" i="57"/>
  <c r="K7" i="57"/>
  <c r="P39" i="57"/>
  <c r="P44" i="57"/>
  <c r="P50" i="57"/>
  <c r="M69" i="57"/>
  <c r="P71" i="57"/>
  <c r="O11" i="55"/>
  <c r="P16" i="55"/>
  <c r="P20" i="55"/>
  <c r="P21" i="55"/>
  <c r="M34" i="55"/>
  <c r="M36" i="55"/>
  <c r="P44" i="55"/>
  <c r="P45" i="55"/>
  <c r="P54" i="55"/>
  <c r="P56" i="55"/>
  <c r="P57" i="55"/>
  <c r="O65" i="55"/>
  <c r="L67" i="55"/>
  <c r="P71" i="55"/>
  <c r="L72" i="55"/>
  <c r="M60" i="55"/>
  <c r="M53" i="55"/>
  <c r="L38" i="55"/>
  <c r="P33" i="55"/>
  <c r="P32" i="55"/>
  <c r="L32" i="55"/>
  <c r="M31" i="55"/>
  <c r="M23" i="55"/>
  <c r="O16" i="55"/>
  <c r="M15" i="55"/>
  <c r="B4" i="59"/>
  <c r="B4" i="61"/>
  <c r="B4" i="58"/>
  <c r="B4" i="57"/>
  <c r="F11" i="61"/>
  <c r="M11" i="61"/>
  <c r="G11" i="61"/>
  <c r="H11" i="61"/>
  <c r="H8" i="61"/>
  <c r="I11" i="61"/>
  <c r="J11" i="61"/>
  <c r="K11" i="61"/>
  <c r="F12" i="61"/>
  <c r="O12" i="61"/>
  <c r="G12" i="61"/>
  <c r="H12" i="61"/>
  <c r="I12" i="61"/>
  <c r="J12" i="61"/>
  <c r="K12" i="61"/>
  <c r="O13" i="61"/>
  <c r="P13" i="61"/>
  <c r="O14" i="61"/>
  <c r="P14" i="61"/>
  <c r="O15" i="61"/>
  <c r="P15" i="61"/>
  <c r="O16" i="61"/>
  <c r="P16" i="61"/>
  <c r="O17" i="61"/>
  <c r="P17" i="61"/>
  <c r="O18" i="61"/>
  <c r="P18" i="61"/>
  <c r="O19" i="61"/>
  <c r="P19" i="61"/>
  <c r="O20" i="61"/>
  <c r="P20" i="61"/>
  <c r="O21" i="61"/>
  <c r="P21" i="61"/>
  <c r="O22" i="61"/>
  <c r="P22" i="61"/>
  <c r="O23" i="61"/>
  <c r="P23" i="61"/>
  <c r="O24" i="61"/>
  <c r="P24" i="61"/>
  <c r="O25" i="61"/>
  <c r="P25" i="61"/>
  <c r="O26" i="61"/>
  <c r="P26" i="61"/>
  <c r="O27" i="61"/>
  <c r="P27" i="61"/>
  <c r="O28" i="61"/>
  <c r="P28" i="61"/>
  <c r="O29" i="61"/>
  <c r="P29" i="61"/>
  <c r="O30" i="61"/>
  <c r="P30" i="61"/>
  <c r="O32" i="61"/>
  <c r="P32" i="61"/>
  <c r="O33" i="61"/>
  <c r="P33" i="61"/>
  <c r="O34" i="61"/>
  <c r="P34" i="61"/>
  <c r="O35" i="61"/>
  <c r="P35" i="61"/>
  <c r="O36" i="61"/>
  <c r="P36" i="61"/>
  <c r="L3" i="59"/>
  <c r="B2" i="59"/>
  <c r="L3" i="61"/>
  <c r="B2" i="61"/>
  <c r="L3" i="58"/>
  <c r="L3" i="57"/>
  <c r="M36" i="61"/>
  <c r="L36" i="61"/>
  <c r="M35" i="61"/>
  <c r="L35" i="61"/>
  <c r="M34" i="61"/>
  <c r="M33" i="61"/>
  <c r="M32" i="61"/>
  <c r="L31" i="61"/>
  <c r="M30" i="61"/>
  <c r="L30" i="61"/>
  <c r="M29" i="61"/>
  <c r="L29" i="61"/>
  <c r="M28" i="61"/>
  <c r="L28" i="61"/>
  <c r="M27" i="61"/>
  <c r="L27" i="61"/>
  <c r="M26" i="61"/>
  <c r="L26" i="61"/>
  <c r="M25" i="61"/>
  <c r="M24" i="61"/>
  <c r="L24" i="61"/>
  <c r="M23" i="61"/>
  <c r="L23" i="61"/>
  <c r="M22" i="61"/>
  <c r="L22" i="61"/>
  <c r="M21" i="61"/>
  <c r="L21" i="61"/>
  <c r="M20" i="61"/>
  <c r="L20" i="61"/>
  <c r="L19" i="61"/>
  <c r="M18" i="61"/>
  <c r="L18" i="61"/>
  <c r="M17" i="61"/>
  <c r="L17" i="61"/>
  <c r="M16" i="61"/>
  <c r="M15" i="61"/>
  <c r="L15" i="61"/>
  <c r="M14" i="61"/>
  <c r="L14" i="61"/>
  <c r="M13" i="61"/>
  <c r="M12" i="61"/>
  <c r="E12" i="61"/>
  <c r="E9" i="61"/>
  <c r="E11" i="61"/>
  <c r="L11" i="61"/>
  <c r="K10" i="61"/>
  <c r="G10" i="61"/>
  <c r="K9" i="61"/>
  <c r="H9" i="61"/>
  <c r="G9" i="61"/>
  <c r="F9" i="61"/>
  <c r="K8" i="61"/>
  <c r="G8" i="61"/>
  <c r="E8" i="61"/>
  <c r="E7" i="61"/>
  <c r="O31" i="61"/>
  <c r="M19" i="61"/>
  <c r="M31" i="61"/>
  <c r="L32" i="61"/>
  <c r="L13" i="61"/>
  <c r="L25" i="61"/>
  <c r="L33" i="61"/>
  <c r="L16" i="61"/>
  <c r="L34" i="61"/>
  <c r="B2" i="58"/>
  <c r="P31" i="61"/>
  <c r="M77" i="58"/>
  <c r="L77" i="58"/>
  <c r="M76" i="58"/>
  <c r="M75" i="58"/>
  <c r="L75" i="58"/>
  <c r="M74" i="58"/>
  <c r="M73" i="58"/>
  <c r="L73" i="58"/>
  <c r="M72" i="58"/>
  <c r="L72" i="58"/>
  <c r="M71" i="58"/>
  <c r="L71" i="58"/>
  <c r="P71" i="58"/>
  <c r="O71" i="58"/>
  <c r="M70" i="58"/>
  <c r="L70" i="58"/>
  <c r="M69" i="58"/>
  <c r="O69" i="58"/>
  <c r="M68" i="58"/>
  <c r="L68" i="58"/>
  <c r="L67" i="58"/>
  <c r="M67" i="58"/>
  <c r="M66" i="58"/>
  <c r="L66" i="58"/>
  <c r="O66" i="58"/>
  <c r="M65" i="58"/>
  <c r="P65" i="58"/>
  <c r="L65" i="58"/>
  <c r="O65" i="58"/>
  <c r="M64" i="58"/>
  <c r="L64" i="58"/>
  <c r="M63" i="58"/>
  <c r="M61" i="58"/>
  <c r="L61" i="58"/>
  <c r="M60" i="58"/>
  <c r="O60" i="58"/>
  <c r="M59" i="58"/>
  <c r="L59" i="58"/>
  <c r="O58" i="58"/>
  <c r="M57" i="58"/>
  <c r="L57" i="58"/>
  <c r="P57" i="58"/>
  <c r="O57" i="58"/>
  <c r="M56" i="58"/>
  <c r="L56" i="58"/>
  <c r="M55" i="58"/>
  <c r="L55" i="58"/>
  <c r="P55" i="58"/>
  <c r="O55" i="58"/>
  <c r="M54" i="58"/>
  <c r="L54" i="58"/>
  <c r="M53" i="58"/>
  <c r="L53" i="58"/>
  <c r="O53" i="58"/>
  <c r="M52" i="58"/>
  <c r="L52" i="58"/>
  <c r="O52" i="58"/>
  <c r="M51" i="58"/>
  <c r="L51" i="58"/>
  <c r="M50" i="58"/>
  <c r="L50" i="58"/>
  <c r="M49" i="58"/>
  <c r="L49" i="58"/>
  <c r="M48" i="58"/>
  <c r="M47" i="58"/>
  <c r="L47" i="58"/>
  <c r="P47" i="58"/>
  <c r="P46" i="58"/>
  <c r="M46" i="58"/>
  <c r="O46" i="58"/>
  <c r="M45" i="58"/>
  <c r="L45" i="58"/>
  <c r="M43" i="58"/>
  <c r="L43" i="58"/>
  <c r="M42" i="58"/>
  <c r="L42" i="58"/>
  <c r="L41" i="58"/>
  <c r="M41" i="58"/>
  <c r="M40" i="58"/>
  <c r="M39" i="58"/>
  <c r="L39" i="58"/>
  <c r="M38" i="58"/>
  <c r="L38" i="58"/>
  <c r="M37" i="58"/>
  <c r="L37" i="58"/>
  <c r="L36" i="58"/>
  <c r="M36" i="58"/>
  <c r="M35" i="58"/>
  <c r="L35" i="58"/>
  <c r="O35" i="58"/>
  <c r="M34" i="58"/>
  <c r="P34" i="58"/>
  <c r="L34" i="58"/>
  <c r="O34" i="58"/>
  <c r="M33" i="58"/>
  <c r="L33" i="58"/>
  <c r="M32" i="58"/>
  <c r="L32" i="58"/>
  <c r="M31" i="58"/>
  <c r="L31" i="58"/>
  <c r="M30" i="58"/>
  <c r="L30" i="58"/>
  <c r="M29" i="58"/>
  <c r="L29" i="58"/>
  <c r="L28" i="58"/>
  <c r="M28" i="58"/>
  <c r="M27" i="58"/>
  <c r="L27" i="58"/>
  <c r="P27" i="58"/>
  <c r="O27" i="58"/>
  <c r="P26" i="58"/>
  <c r="O26" i="58"/>
  <c r="M25" i="58"/>
  <c r="L25" i="58"/>
  <c r="P25" i="58"/>
  <c r="O25" i="58"/>
  <c r="M24" i="58"/>
  <c r="L24" i="58"/>
  <c r="M23" i="58"/>
  <c r="L23" i="58"/>
  <c r="O23" i="58"/>
  <c r="M22" i="58"/>
  <c r="L22" i="58"/>
  <c r="O22" i="58"/>
  <c r="E8" i="58"/>
  <c r="E7" i="58"/>
  <c r="M21" i="58"/>
  <c r="L21" i="58"/>
  <c r="O20" i="58"/>
  <c r="M19" i="58"/>
  <c r="L19" i="58"/>
  <c r="M18" i="58"/>
  <c r="L18" i="58"/>
  <c r="M17" i="58"/>
  <c r="L17" i="58"/>
  <c r="M16" i="58"/>
  <c r="L16" i="58"/>
  <c r="M15" i="58"/>
  <c r="L15" i="58"/>
  <c r="M14" i="58"/>
  <c r="L14" i="58"/>
  <c r="M13" i="58"/>
  <c r="L13" i="58"/>
  <c r="L12" i="58"/>
  <c r="M12" i="58"/>
  <c r="M11" i="58"/>
  <c r="L11" i="58"/>
  <c r="P11" i="58"/>
  <c r="O11" i="58"/>
  <c r="M10" i="58"/>
  <c r="L10" i="58"/>
  <c r="K8" i="58"/>
  <c r="K7" i="58"/>
  <c r="H8" i="58"/>
  <c r="H7" i="58"/>
  <c r="M9" i="58"/>
  <c r="F8" i="58"/>
  <c r="F7" i="58"/>
  <c r="M77" i="57"/>
  <c r="L77" i="57"/>
  <c r="M75" i="57"/>
  <c r="L75" i="57"/>
  <c r="M73" i="57"/>
  <c r="L73" i="57"/>
  <c r="M71" i="57"/>
  <c r="L71" i="57"/>
  <c r="O71" i="57"/>
  <c r="M70" i="57"/>
  <c r="L70" i="57"/>
  <c r="M68" i="57"/>
  <c r="L68" i="57"/>
  <c r="M66" i="57"/>
  <c r="L66" i="57"/>
  <c r="M64" i="57"/>
  <c r="L64" i="57"/>
  <c r="M61" i="57"/>
  <c r="L61" i="57"/>
  <c r="L60" i="57"/>
  <c r="M60" i="57"/>
  <c r="M59" i="57"/>
  <c r="L59" i="57"/>
  <c r="M57" i="57"/>
  <c r="L57" i="57"/>
  <c r="M56" i="57"/>
  <c r="L56" i="57"/>
  <c r="M55" i="57"/>
  <c r="L55" i="57"/>
  <c r="M54" i="57"/>
  <c r="L54" i="57"/>
  <c r="M53" i="57"/>
  <c r="L53" i="57"/>
  <c r="M52" i="57"/>
  <c r="M51" i="57"/>
  <c r="L51" i="57"/>
  <c r="O50" i="57"/>
  <c r="M50" i="57"/>
  <c r="L50" i="57"/>
  <c r="M49" i="57"/>
  <c r="L49" i="57"/>
  <c r="M47" i="57"/>
  <c r="L47" i="57"/>
  <c r="M45" i="57"/>
  <c r="L45" i="57"/>
  <c r="M43" i="57"/>
  <c r="L43" i="57"/>
  <c r="M42" i="57"/>
  <c r="L42" i="57"/>
  <c r="O42" i="57"/>
  <c r="L41" i="57"/>
  <c r="M41" i="57"/>
  <c r="M39" i="57"/>
  <c r="L39" i="57"/>
  <c r="O39" i="57"/>
  <c r="M38" i="57"/>
  <c r="L38" i="57"/>
  <c r="O37" i="57"/>
  <c r="M37" i="57"/>
  <c r="L37" i="57"/>
  <c r="M35" i="57"/>
  <c r="L35" i="57"/>
  <c r="M33" i="57"/>
  <c r="L33" i="57"/>
  <c r="M32" i="57"/>
  <c r="L32" i="57"/>
  <c r="M31" i="57"/>
  <c r="L31" i="57"/>
  <c r="M30" i="57"/>
  <c r="L30" i="57"/>
  <c r="M29" i="57"/>
  <c r="L29" i="57"/>
  <c r="M28" i="57"/>
  <c r="L28" i="57"/>
  <c r="M27" i="57"/>
  <c r="L27" i="57"/>
  <c r="M25" i="57"/>
  <c r="L25" i="57"/>
  <c r="M24" i="57"/>
  <c r="L24" i="57"/>
  <c r="M23" i="57"/>
  <c r="L23" i="57"/>
  <c r="O23" i="57"/>
  <c r="M22" i="57"/>
  <c r="E8" i="57"/>
  <c r="M21" i="57"/>
  <c r="L21" i="57"/>
  <c r="M19" i="57"/>
  <c r="L19" i="57"/>
  <c r="M18" i="57"/>
  <c r="L18" i="57"/>
  <c r="O17" i="57"/>
  <c r="M17" i="57"/>
  <c r="L17" i="57"/>
  <c r="M16" i="57"/>
  <c r="L16" i="57"/>
  <c r="M15" i="57"/>
  <c r="L15" i="57"/>
  <c r="M14" i="57"/>
  <c r="L14" i="57"/>
  <c r="M13" i="57"/>
  <c r="L13" i="57"/>
  <c r="M12" i="57"/>
  <c r="M11" i="57"/>
  <c r="L11" i="57"/>
  <c r="M10" i="57"/>
  <c r="L10" i="57"/>
  <c r="B2" i="55"/>
  <c r="M75" i="55"/>
  <c r="L75" i="55"/>
  <c r="O68" i="55"/>
  <c r="O66" i="55"/>
  <c r="O54" i="55"/>
  <c r="O44" i="55"/>
  <c r="O42" i="55"/>
  <c r="O32" i="55"/>
  <c r="M65" i="55"/>
  <c r="M63" i="55"/>
  <c r="L46" i="55"/>
  <c r="L34" i="55"/>
  <c r="M77" i="55"/>
  <c r="L77" i="55"/>
  <c r="M73" i="55"/>
  <c r="L73" i="55"/>
  <c r="M68" i="55"/>
  <c r="L68" i="55"/>
  <c r="M66" i="55"/>
  <c r="L66" i="55"/>
  <c r="M64" i="55"/>
  <c r="L64" i="55"/>
  <c r="M61" i="55"/>
  <c r="L61" i="55"/>
  <c r="M50" i="55"/>
  <c r="L50" i="55"/>
  <c r="M47" i="55"/>
  <c r="L47" i="55"/>
  <c r="M35" i="55"/>
  <c r="L35" i="55"/>
  <c r="M71" i="55"/>
  <c r="L71" i="55"/>
  <c r="M70" i="55"/>
  <c r="L70" i="55"/>
  <c r="M59" i="55"/>
  <c r="L59" i="55"/>
  <c r="M57" i="55"/>
  <c r="L57" i="55"/>
  <c r="M56" i="55"/>
  <c r="L56" i="55"/>
  <c r="L55" i="55"/>
  <c r="M54" i="55"/>
  <c r="L54" i="55"/>
  <c r="L53" i="55"/>
  <c r="M51" i="55"/>
  <c r="L51" i="55"/>
  <c r="M49" i="55"/>
  <c r="L49" i="55"/>
  <c r="M45" i="55"/>
  <c r="L45" i="55"/>
  <c r="M42" i="55"/>
  <c r="L42" i="55"/>
  <c r="M39" i="55"/>
  <c r="L39" i="55"/>
  <c r="M38" i="55"/>
  <c r="M37" i="55"/>
  <c r="L37" i="55"/>
  <c r="M33" i="55"/>
  <c r="L33" i="55"/>
  <c r="M32" i="55"/>
  <c r="M30" i="55"/>
  <c r="L30" i="55"/>
  <c r="M29" i="55"/>
  <c r="L29" i="55"/>
  <c r="M27" i="55"/>
  <c r="L27" i="55"/>
  <c r="M25" i="55"/>
  <c r="L25" i="55"/>
  <c r="M21" i="55"/>
  <c r="L21" i="55"/>
  <c r="L19" i="55"/>
  <c r="M18" i="55"/>
  <c r="L18" i="55"/>
  <c r="M17" i="55"/>
  <c r="L17" i="55"/>
  <c r="M16" i="55"/>
  <c r="L16" i="55"/>
  <c r="M14" i="55"/>
  <c r="L14" i="55"/>
  <c r="M13" i="55"/>
  <c r="L13" i="55"/>
  <c r="M11" i="55"/>
  <c r="L11" i="55"/>
  <c r="L65" i="55"/>
  <c r="O41" i="58"/>
  <c r="P32" i="58"/>
  <c r="O12" i="58"/>
  <c r="O13" i="58"/>
  <c r="O15" i="58"/>
  <c r="O17" i="58"/>
  <c r="O19" i="58"/>
  <c r="P23" i="58"/>
  <c r="O30" i="58"/>
  <c r="O32" i="58"/>
  <c r="P35" i="58"/>
  <c r="O37" i="58"/>
  <c r="O39" i="58"/>
  <c r="O42" i="58"/>
  <c r="O45" i="58"/>
  <c r="O48" i="58"/>
  <c r="O50" i="58"/>
  <c r="P53" i="58"/>
  <c r="O63" i="58"/>
  <c r="P66" i="58"/>
  <c r="O68" i="58"/>
  <c r="O73" i="58"/>
  <c r="G8" i="58"/>
  <c r="M8" i="58"/>
  <c r="L9" i="58"/>
  <c r="O10" i="58"/>
  <c r="P15" i="58"/>
  <c r="P17" i="58"/>
  <c r="P19" i="58"/>
  <c r="P20" i="58"/>
  <c r="O24" i="58"/>
  <c r="P30" i="58"/>
  <c r="P39" i="58"/>
  <c r="L40" i="58"/>
  <c r="P44" i="58"/>
  <c r="P45" i="58"/>
  <c r="L46" i="58"/>
  <c r="O47" i="58"/>
  <c r="P50" i="58"/>
  <c r="O54" i="58"/>
  <c r="O56" i="58"/>
  <c r="O59" i="58"/>
  <c r="L69" i="58"/>
  <c r="O70" i="58"/>
  <c r="P72" i="58"/>
  <c r="L74" i="58"/>
  <c r="O75" i="58"/>
  <c r="O14" i="58"/>
  <c r="O16" i="58"/>
  <c r="O18" i="58"/>
  <c r="O21" i="58"/>
  <c r="P22" i="58"/>
  <c r="O29" i="58"/>
  <c r="O31" i="58"/>
  <c r="O33" i="58"/>
  <c r="O38" i="58"/>
  <c r="O43" i="58"/>
  <c r="O44" i="58"/>
  <c r="L48" i="58"/>
  <c r="O49" i="58"/>
  <c r="O51" i="58"/>
  <c r="P54" i="58"/>
  <c r="P56" i="58"/>
  <c r="P58" i="58"/>
  <c r="P59" i="58"/>
  <c r="L60" i="58"/>
  <c r="O61" i="58"/>
  <c r="L63" i="58"/>
  <c r="O64" i="58"/>
  <c r="P69" i="58"/>
  <c r="P74" i="58"/>
  <c r="L76" i="58"/>
  <c r="O77" i="58"/>
  <c r="P14" i="58"/>
  <c r="P16" i="58"/>
  <c r="P18" i="58"/>
  <c r="P21" i="58"/>
  <c r="O28" i="58"/>
  <c r="P31" i="58"/>
  <c r="P33" i="58"/>
  <c r="P38" i="58"/>
  <c r="P43" i="58"/>
  <c r="P48" i="58"/>
  <c r="P51" i="58"/>
  <c r="P60" i="58"/>
  <c r="P76" i="58"/>
  <c r="L22" i="57"/>
  <c r="P19" i="57"/>
  <c r="O44" i="57"/>
  <c r="L52" i="57"/>
  <c r="O19" i="57"/>
  <c r="O27" i="57"/>
  <c r="L69" i="57"/>
  <c r="O21" i="57"/>
  <c r="L63" i="55"/>
  <c r="M46" i="55"/>
  <c r="O71" i="55"/>
  <c r="O59" i="55"/>
  <c r="O57" i="55"/>
  <c r="O47" i="55"/>
  <c r="O45" i="55"/>
  <c r="O35" i="55"/>
  <c r="O33" i="55"/>
  <c r="O23" i="55"/>
  <c r="O21" i="55"/>
  <c r="P70" i="58"/>
  <c r="P68" i="58"/>
  <c r="P42" i="58"/>
  <c r="P75" i="58"/>
  <c r="P29" i="58"/>
  <c r="P63" i="58"/>
  <c r="P64" i="58"/>
  <c r="O74" i="58"/>
  <c r="P52" i="58"/>
  <c r="P24" i="58"/>
  <c r="P61" i="58"/>
  <c r="P28" i="58"/>
  <c r="L62" i="58"/>
  <c r="M62" i="58"/>
  <c r="P41" i="58"/>
  <c r="P36" i="58"/>
  <c r="J8" i="58"/>
  <c r="P10" i="58"/>
  <c r="P77" i="58"/>
  <c r="P73" i="58"/>
  <c r="P37" i="58"/>
  <c r="P9" i="58"/>
  <c r="P67" i="58"/>
  <c r="P12" i="58"/>
  <c r="O72" i="58"/>
  <c r="O76" i="58"/>
  <c r="O67" i="58"/>
  <c r="P49" i="58"/>
  <c r="O36" i="58"/>
  <c r="P13" i="58"/>
  <c r="O62" i="58"/>
  <c r="B2" i="57"/>
  <c r="I9" i="61"/>
  <c r="H7" i="61"/>
  <c r="P11" i="61"/>
  <c r="K7" i="61"/>
  <c r="H10" i="61"/>
  <c r="L8" i="61"/>
  <c r="P12" i="61"/>
  <c r="L9" i="61"/>
  <c r="M9" i="61"/>
  <c r="J9" i="61"/>
  <c r="P9" i="61"/>
  <c r="G7" i="61"/>
  <c r="O11" i="61"/>
  <c r="O9" i="61"/>
  <c r="F8" i="61"/>
  <c r="E10" i="61"/>
  <c r="L10" i="61"/>
  <c r="F10" i="61"/>
  <c r="L12" i="61"/>
  <c r="J7" i="58"/>
  <c r="O40" i="58"/>
  <c r="P40" i="58"/>
  <c r="I8" i="58"/>
  <c r="O8" i="58"/>
  <c r="G7" i="58"/>
  <c r="L8" i="58"/>
  <c r="P11" i="57"/>
  <c r="O11" i="57"/>
  <c r="P25" i="57"/>
  <c r="O25" i="57"/>
  <c r="O57" i="57"/>
  <c r="P57" i="57"/>
  <c r="O18" i="57"/>
  <c r="P18" i="57"/>
  <c r="M34" i="57"/>
  <c r="L34" i="57"/>
  <c r="M9" i="57"/>
  <c r="L9" i="57"/>
  <c r="G8" i="57"/>
  <c r="O26" i="57"/>
  <c r="P26" i="57"/>
  <c r="O32" i="57"/>
  <c r="P32" i="57"/>
  <c r="P42" i="57"/>
  <c r="P45" i="57"/>
  <c r="O45" i="57"/>
  <c r="P15" i="57"/>
  <c r="O15" i="57"/>
  <c r="O31" i="57"/>
  <c r="P31" i="57"/>
  <c r="F8" i="57"/>
  <c r="O10" i="57"/>
  <c r="P16" i="57"/>
  <c r="O16" i="57"/>
  <c r="L48" i="57"/>
  <c r="M48" i="57"/>
  <c r="P75" i="57"/>
  <c r="O75" i="57"/>
  <c r="P74" i="57"/>
  <c r="P13" i="57"/>
  <c r="O13" i="57"/>
  <c r="O55" i="57"/>
  <c r="P55" i="57"/>
  <c r="P24" i="57"/>
  <c r="O24" i="57"/>
  <c r="O36" i="57"/>
  <c r="P43" i="57"/>
  <c r="O43" i="57"/>
  <c r="O61" i="57"/>
  <c r="O66" i="57"/>
  <c r="P65" i="57"/>
  <c r="P66" i="57"/>
  <c r="L63" i="57"/>
  <c r="O30" i="57"/>
  <c r="P30" i="57"/>
  <c r="L36" i="57"/>
  <c r="M36" i="57"/>
  <c r="P58" i="57"/>
  <c r="O58" i="57"/>
  <c r="L65" i="57"/>
  <c r="P14" i="57"/>
  <c r="O14" i="57"/>
  <c r="O47" i="57"/>
  <c r="O33" i="57"/>
  <c r="P33" i="57"/>
  <c r="P37" i="57"/>
  <c r="L46" i="57"/>
  <c r="O53" i="57"/>
  <c r="O59" i="57"/>
  <c r="P59" i="57"/>
  <c r="O72" i="57"/>
  <c r="P76" i="57"/>
  <c r="O77" i="57"/>
  <c r="O70" i="57"/>
  <c r="M72" i="57"/>
  <c r="L72" i="57"/>
  <c r="M76" i="57"/>
  <c r="L76" i="57"/>
  <c r="O54" i="57"/>
  <c r="P54" i="57"/>
  <c r="L67" i="57"/>
  <c r="M67" i="57"/>
  <c r="O38" i="57"/>
  <c r="P38" i="57"/>
  <c r="P56" i="57"/>
  <c r="O56" i="57"/>
  <c r="O73" i="57"/>
  <c r="P68" i="57"/>
  <c r="O68" i="57"/>
  <c r="P20" i="57"/>
  <c r="O20" i="57"/>
  <c r="P51" i="57"/>
  <c r="O51" i="57"/>
  <c r="O64" i="57"/>
  <c r="O76" i="57"/>
  <c r="O65" i="57"/>
  <c r="H8" i="57"/>
  <c r="O46" i="57"/>
  <c r="P75" i="55"/>
  <c r="P47" i="55"/>
  <c r="P52" i="55"/>
  <c r="P74" i="55"/>
  <c r="O75" i="55"/>
  <c r="P59" i="55"/>
  <c r="P11" i="55"/>
  <c r="O34" i="55"/>
  <c r="P18" i="55"/>
  <c r="P23" i="55"/>
  <c r="L28" i="55"/>
  <c r="M28" i="55"/>
  <c r="P42" i="55"/>
  <c r="P49" i="55"/>
  <c r="O49" i="55"/>
  <c r="O61" i="55"/>
  <c r="P61" i="55"/>
  <c r="O18" i="55"/>
  <c r="O26" i="55"/>
  <c r="P26" i="55"/>
  <c r="P55" i="55"/>
  <c r="M69" i="55"/>
  <c r="L69" i="55"/>
  <c r="O74" i="55"/>
  <c r="L74" i="55"/>
  <c r="M74" i="55"/>
  <c r="P24" i="55"/>
  <c r="P43" i="55"/>
  <c r="P19" i="55"/>
  <c r="L22" i="55"/>
  <c r="L41" i="55"/>
  <c r="O50" i="55"/>
  <c r="P53" i="55"/>
  <c r="L12" i="55"/>
  <c r="P17" i="55"/>
  <c r="P30" i="55"/>
  <c r="O30" i="55"/>
  <c r="O37" i="55"/>
  <c r="O73" i="55"/>
  <c r="O9" i="55"/>
  <c r="M9" i="55"/>
  <c r="L9" i="55"/>
  <c r="G8" i="55"/>
  <c r="O27" i="55"/>
  <c r="P27" i="55"/>
  <c r="M48" i="55"/>
  <c r="P67" i="55"/>
  <c r="P68" i="55"/>
  <c r="H8" i="55"/>
  <c r="P25" i="55"/>
  <c r="O25" i="55"/>
  <c r="P31" i="55"/>
  <c r="L76" i="55"/>
  <c r="M76" i="55"/>
  <c r="P65" i="55"/>
  <c r="P66" i="55"/>
  <c r="P77" i="55"/>
  <c r="K8" i="55"/>
  <c r="P46" i="55"/>
  <c r="O51" i="55"/>
  <c r="P51" i="55"/>
  <c r="O64" i="55"/>
  <c r="O17" i="55"/>
  <c r="O43" i="55"/>
  <c r="L24" i="55"/>
  <c r="L43" i="55"/>
  <c r="O56" i="55"/>
  <c r="M67" i="55"/>
  <c r="O19" i="55"/>
  <c r="O77" i="55"/>
  <c r="M72" i="55"/>
  <c r="M24" i="55"/>
  <c r="M43" i="55"/>
  <c r="L36" i="55"/>
  <c r="O58" i="55"/>
  <c r="O69" i="55"/>
  <c r="O76" i="55"/>
  <c r="P10" i="55"/>
  <c r="P58" i="55"/>
  <c r="L10" i="55"/>
  <c r="M55" i="55"/>
  <c r="O20" i="55"/>
  <c r="O67" i="55"/>
  <c r="M10" i="55"/>
  <c r="O24" i="55"/>
  <c r="O46" i="55"/>
  <c r="L48" i="55"/>
  <c r="O53" i="55"/>
  <c r="O70" i="55"/>
  <c r="O13" i="55"/>
  <c r="O22" i="55"/>
  <c r="O55" i="55"/>
  <c r="E8" i="55"/>
  <c r="E7" i="55"/>
  <c r="M41" i="55"/>
  <c r="O31" i="55"/>
  <c r="M19" i="55"/>
  <c r="L60" i="55"/>
  <c r="F8" i="55"/>
  <c r="O15" i="55"/>
  <c r="O39" i="55"/>
  <c r="O60" i="55"/>
  <c r="L15" i="55"/>
  <c r="L23" i="55"/>
  <c r="L31" i="55"/>
  <c r="O10" i="55"/>
  <c r="O72" i="55"/>
  <c r="M10" i="61"/>
  <c r="I10" i="61"/>
  <c r="O10" i="61"/>
  <c r="F7" i="61"/>
  <c r="I8" i="61"/>
  <c r="O8" i="61"/>
  <c r="M8" i="61"/>
  <c r="M7" i="61"/>
  <c r="L7" i="61"/>
  <c r="L7" i="58"/>
  <c r="M7" i="58"/>
  <c r="I7" i="58"/>
  <c r="P7" i="58"/>
  <c r="P8" i="58"/>
  <c r="O7" i="58"/>
  <c r="O3" i="58"/>
  <c r="P9" i="57"/>
  <c r="G7" i="57"/>
  <c r="M8" i="57"/>
  <c r="L8" i="57"/>
  <c r="M65" i="57"/>
  <c r="P10" i="57"/>
  <c r="O9" i="57"/>
  <c r="O62" i="57"/>
  <c r="O63" i="57"/>
  <c r="P70" i="57"/>
  <c r="L62" i="57"/>
  <c r="O69" i="57"/>
  <c r="P69" i="57"/>
  <c r="O52" i="57"/>
  <c r="P52" i="57"/>
  <c r="J8" i="57"/>
  <c r="J7" i="57"/>
  <c r="O29" i="57"/>
  <c r="P23" i="57"/>
  <c r="P62" i="57"/>
  <c r="P63" i="57"/>
  <c r="P67" i="57"/>
  <c r="L40" i="57"/>
  <c r="P53" i="57"/>
  <c r="P46" i="57"/>
  <c r="P61" i="57"/>
  <c r="P22" i="57"/>
  <c r="O22" i="57"/>
  <c r="L74" i="57"/>
  <c r="M74" i="57"/>
  <c r="O67" i="57"/>
  <c r="P64" i="57"/>
  <c r="P72" i="57"/>
  <c r="M46" i="57"/>
  <c r="P47" i="57"/>
  <c r="P60" i="57"/>
  <c r="O60" i="57"/>
  <c r="P35" i="57"/>
  <c r="O35" i="57"/>
  <c r="P36" i="57"/>
  <c r="P73" i="57"/>
  <c r="P77" i="57"/>
  <c r="M63" i="57"/>
  <c r="O49" i="57"/>
  <c r="H7" i="57"/>
  <c r="P41" i="57"/>
  <c r="O41" i="57"/>
  <c r="O12" i="57"/>
  <c r="P12" i="57"/>
  <c r="O74" i="57"/>
  <c r="P34" i="55"/>
  <c r="P35" i="55"/>
  <c r="O38" i="55"/>
  <c r="P38" i="55"/>
  <c r="L40" i="55"/>
  <c r="M40" i="55"/>
  <c r="P22" i="55"/>
  <c r="P14" i="55"/>
  <c r="P72" i="55"/>
  <c r="O52" i="55"/>
  <c r="K7" i="55"/>
  <c r="P73" i="55"/>
  <c r="M22" i="55"/>
  <c r="O14" i="55"/>
  <c r="P76" i="55"/>
  <c r="L8" i="55"/>
  <c r="M8" i="55"/>
  <c r="G7" i="55"/>
  <c r="O62" i="55"/>
  <c r="L62" i="55"/>
  <c r="M62" i="55"/>
  <c r="P50" i="55"/>
  <c r="M12" i="55"/>
  <c r="P9" i="55"/>
  <c r="P37" i="55"/>
  <c r="P70" i="55"/>
  <c r="P48" i="55"/>
  <c r="O41" i="55"/>
  <c r="P29" i="55"/>
  <c r="O29" i="55"/>
  <c r="O48" i="55"/>
  <c r="O63" i="55"/>
  <c r="P63" i="55"/>
  <c r="P62" i="55"/>
  <c r="P41" i="55"/>
  <c r="P60" i="55"/>
  <c r="P15" i="55"/>
  <c r="I8" i="55"/>
  <c r="P69" i="55"/>
  <c r="M52" i="55"/>
  <c r="L52" i="55"/>
  <c r="P64" i="55"/>
  <c r="J8" i="61"/>
  <c r="P8" i="61"/>
  <c r="I7" i="61"/>
  <c r="O7" i="61"/>
  <c r="J10" i="61"/>
  <c r="P10" i="61"/>
  <c r="P29" i="57"/>
  <c r="P49" i="57"/>
  <c r="P28" i="57"/>
  <c r="O28" i="57"/>
  <c r="M62" i="57"/>
  <c r="L7" i="57"/>
  <c r="P48" i="57"/>
  <c r="O48" i="57"/>
  <c r="P40" i="57"/>
  <c r="P34" i="57"/>
  <c r="O34" i="57"/>
  <c r="M40" i="57"/>
  <c r="F7" i="57"/>
  <c r="M7" i="57"/>
  <c r="I8" i="57"/>
  <c r="I7" i="55"/>
  <c r="O8" i="55"/>
  <c r="P39" i="55"/>
  <c r="J8" i="55"/>
  <c r="J7" i="55"/>
  <c r="L7" i="55"/>
  <c r="P13" i="55"/>
  <c r="P28" i="55"/>
  <c r="O28" i="55"/>
  <c r="O12" i="55"/>
  <c r="P12" i="55"/>
  <c r="O40" i="55"/>
  <c r="P40" i="55"/>
  <c r="H7" i="55"/>
  <c r="P36" i="55"/>
  <c r="O36" i="55"/>
  <c r="F7" i="55"/>
  <c r="O7" i="55"/>
  <c r="J7" i="61"/>
  <c r="P7" i="61"/>
  <c r="O3" i="61"/>
  <c r="O40" i="57"/>
  <c r="I7" i="57"/>
  <c r="P7" i="57"/>
  <c r="P8" i="57"/>
  <c r="O8" i="57"/>
  <c r="O7" i="57"/>
  <c r="O3" i="57"/>
  <c r="O3" i="55"/>
  <c r="M7" i="55"/>
  <c r="P7" i="55"/>
  <c r="P8" i="55"/>
  <c r="E8" i="59"/>
  <c r="E7" i="59"/>
  <c r="P43" i="59"/>
  <c r="P44" i="59"/>
  <c r="O44" i="59"/>
  <c r="O87" i="59"/>
  <c r="O31" i="59"/>
  <c r="P56" i="59"/>
  <c r="O56" i="59"/>
  <c r="O80" i="59"/>
  <c r="P58" i="59"/>
  <c r="O58" i="59"/>
  <c r="P24" i="59"/>
  <c r="O24" i="59"/>
  <c r="P18" i="59"/>
  <c r="O18" i="59"/>
  <c r="P21" i="59"/>
  <c r="P32" i="59"/>
  <c r="O32" i="59"/>
  <c r="O10" i="59"/>
  <c r="G8" i="59"/>
  <c r="K7" i="59"/>
  <c r="H8" i="59"/>
  <c r="H7" i="59"/>
  <c r="O42" i="59"/>
  <c r="P45" i="59"/>
  <c r="O45" i="59"/>
  <c r="P50" i="59"/>
  <c r="O50" i="59"/>
  <c r="P20" i="59"/>
  <c r="O20" i="59"/>
  <c r="P54" i="59"/>
  <c r="O54" i="59"/>
  <c r="O16" i="59"/>
  <c r="P16" i="59"/>
  <c r="P26" i="59"/>
  <c r="O26" i="59"/>
  <c r="P30" i="59"/>
  <c r="O30" i="59"/>
  <c r="P38" i="59"/>
  <c r="O38" i="59"/>
  <c r="O61" i="59"/>
  <c r="O78" i="59"/>
  <c r="O14" i="59"/>
  <c r="P14" i="59"/>
  <c r="P39" i="59"/>
  <c r="O75" i="59"/>
  <c r="O82" i="59"/>
  <c r="O29" i="59"/>
  <c r="O21" i="59"/>
  <c r="O39" i="59"/>
  <c r="O43" i="59"/>
  <c r="O17" i="59"/>
  <c r="O27" i="59"/>
  <c r="O51" i="59"/>
  <c r="O53" i="59"/>
  <c r="O55" i="59"/>
  <c r="O57" i="59"/>
  <c r="O59" i="59"/>
  <c r="O37" i="59"/>
  <c r="O13" i="59"/>
  <c r="O23" i="59"/>
  <c r="O83" i="59"/>
  <c r="P34" i="59"/>
  <c r="O92" i="59"/>
  <c r="O79" i="59"/>
  <c r="P19" i="59"/>
  <c r="P15" i="59"/>
  <c r="O19" i="59"/>
  <c r="P41" i="59"/>
  <c r="O49" i="59"/>
  <c r="O86" i="59"/>
  <c r="P37" i="59"/>
  <c r="P11" i="59"/>
  <c r="P42" i="59"/>
  <c r="O15" i="59"/>
  <c r="O60" i="59"/>
  <c r="P33" i="59"/>
  <c r="O33" i="59"/>
  <c r="O11" i="59"/>
  <c r="P9" i="59"/>
  <c r="O48" i="59"/>
  <c r="P75" i="59"/>
  <c r="P31" i="59"/>
  <c r="O35" i="59"/>
  <c r="O47" i="59"/>
  <c r="F8" i="59"/>
  <c r="M8" i="59"/>
  <c r="O9" i="59"/>
  <c r="O85" i="59"/>
  <c r="P59" i="59"/>
  <c r="P27" i="59"/>
  <c r="P77" i="59"/>
  <c r="O77" i="59"/>
  <c r="P57" i="59"/>
  <c r="P25" i="59"/>
  <c r="P51" i="59"/>
  <c r="P17" i="59"/>
  <c r="O41" i="59"/>
  <c r="P55" i="59"/>
  <c r="P82" i="59"/>
  <c r="P78" i="59"/>
  <c r="L8" i="59"/>
  <c r="G7" i="59"/>
  <c r="O25" i="59"/>
  <c r="P80" i="59"/>
  <c r="P13" i="59"/>
  <c r="P47" i="59"/>
  <c r="P10" i="59"/>
  <c r="P23" i="59"/>
  <c r="P53" i="59"/>
  <c r="P91" i="59"/>
  <c r="O91" i="59"/>
  <c r="P92" i="59"/>
  <c r="P81" i="59"/>
  <c r="O81" i="59"/>
  <c r="P83" i="59"/>
  <c r="P85" i="59"/>
  <c r="P36" i="59"/>
  <c r="O36" i="59"/>
  <c r="F7" i="59"/>
  <c r="M7" i="59"/>
  <c r="P84" i="59"/>
  <c r="O84" i="59"/>
  <c r="P87" i="59"/>
  <c r="P22" i="59"/>
  <c r="O22" i="59"/>
  <c r="P86" i="59"/>
  <c r="P74" i="59"/>
  <c r="O74" i="59"/>
  <c r="P28" i="59"/>
  <c r="O28" i="59"/>
  <c r="P52" i="59"/>
  <c r="O52" i="59"/>
  <c r="J8" i="59"/>
  <c r="P40" i="59"/>
  <c r="P29" i="59"/>
  <c r="P48" i="59"/>
  <c r="I8" i="59"/>
  <c r="O8" i="59"/>
  <c r="P12" i="59"/>
  <c r="O12" i="59"/>
  <c r="P49" i="59"/>
  <c r="P61" i="59"/>
  <c r="L7" i="59"/>
  <c r="P60" i="59"/>
  <c r="O34" i="59"/>
  <c r="P35" i="59"/>
  <c r="P46" i="59"/>
  <c r="O46" i="59"/>
  <c r="O40" i="59"/>
  <c r="P79" i="59"/>
  <c r="P73" i="59"/>
  <c r="O73" i="59"/>
  <c r="P8" i="59"/>
  <c r="I7" i="59"/>
  <c r="J7" i="59"/>
  <c r="P7" i="59"/>
  <c r="O7" i="59"/>
  <c r="O3" i="59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<sst xmlns="http://schemas.openxmlformats.org/spreadsheetml/2006/main" count="437" uniqueCount="119">
  <si>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</si>
  <si>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</si>
  <si>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</si>
  <si>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</si>
  <si>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</si>
  <si>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</si>
  <si>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</si>
  <si>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</si>
  <si>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</si>
  <si>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</si>
  <si>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</si>
  <si>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</si>
  <si>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</si>
  <si>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</si>
  <si>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</si>
  <si>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</si>
  <si>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</si>
  <si>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</si>
  <si>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</si>
  <si>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</si>
  <si>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</si>
  <si>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</si>
  <si>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</si>
  <si>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</si>
  <si>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</si>
  <si>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</si>
  <si>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</si>
  <si>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</si>
  <si>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</si>
  <si>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</si>
  <si>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</si>
  <si>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</si>
  <si>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</si>
  <si>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</si>
  <si>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</si>
  <si>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</si>
  <si>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</si>
  <si>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</si>
  <si>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</si>
  <si>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</si>
  <si>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</si>
  <si>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</si>
  <si>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</si>
  <si>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</si>
  <si>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</si>
  <si>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</si>
  <si>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</si>
  <si>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</si>
  <si>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</si>
  <si>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</si>
  <si>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</si>
  <si>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</si>
  <si>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</si>
  <si>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</si>
  <si>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</si>
  <si>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</si>
  <si>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</si>
  <si>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</si>
  <si>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</si>
  <si>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</si>
  <si>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</si>
  <si>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</si>
  <si>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</si>
  <si>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</si>
  <si>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</si>
  <si>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</si>
  <si>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</si>
  <si>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</si>
  <si>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</si>
  <si>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</si>
  <si>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</si>
  <si>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</si>
  <si>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</si>
  <si>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</si>
  <si>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</si>
  <si>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</si>
  <si>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</si>
  <si>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</si>
  <si>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</si>
  <si>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</si>
  <si>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</si>
  <si>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</si>
  <si>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</si>
  <si>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</si>
  <si>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</si>
  <si>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</si>
  <si>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</si>
  <si>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</si>
  <si>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</si>
  <si>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</si>
  <si>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</si>
  <si>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</si>
  <si>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</si>
  <si>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</si>
  <si>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</si>
  <si>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</si>
  <si>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</si>
  <si>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</si>
  <si>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</si>
  <si>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</si>
  <si>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</si>
  <si>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</si>
  <si>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</si>
  <si>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</si>
  <si>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</si>
  <si>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</si>
  <si>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</si>
  <si>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</si>
  <si>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</si>
  <si>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</si>
  <si>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</si>
  <si>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</si>
  <si>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</si>
  <si>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</si>
  <si>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</si>
  <si>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</si>
  <si>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</si>
  <si>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>서구</t>
    <phoneticPr fontId="2" type="noConversion"/>
  </si>
  <si>
    <t xml:space="preserve">2023년  12월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</si>
</sst>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7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6" fillId="0" borderId="0" xfId="0" applyNumberFormat="1" applyFont="1" applyAlignment="1" applyProtection="1">
      <alignment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1" xfId="1" applyFont="1" applyFill="1" applyBorder="1" applyAlignment="1" applyProtection="1">
      <alignment horizontal="right" vertical="center"/>
    </xf>
    <xf numFmtId="41" fontId="6" fillId="4" borderId="32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3" xfId="1" applyFont="1" applyFill="1" applyBorder="1" applyAlignment="1" applyProtection="1">
      <alignment horizontal="center" vertical="center"/>
    </xf>
    <xf numFmtId="41" fontId="11" fillId="5" borderId="29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0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29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  <xf numFmtId="41" fontId="14" fillId="4" borderId="29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76" name="Line 1">
          <a:extLst>
            <a:ext uri="{FF2B5EF4-FFF2-40B4-BE49-F238E27FC236}">
              <a16:creationId xmlns:a16="http://schemas.microsoft.com/office/drawing/2014/main" id="{947BD32D-37F3-D3EA-079C-55BD23D2AE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77" name="Line 1">
          <a:extLst>
            <a:ext uri="{FF2B5EF4-FFF2-40B4-BE49-F238E27FC236}">
              <a16:creationId xmlns:a16="http://schemas.microsoft.com/office/drawing/2014/main" id="{86C5BCF0-D88F-130E-7B5F-17F80C734D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78" name="Line 1">
          <a:extLst>
            <a:ext uri="{FF2B5EF4-FFF2-40B4-BE49-F238E27FC236}">
              <a16:creationId xmlns:a16="http://schemas.microsoft.com/office/drawing/2014/main" id="{5D7B57F3-507B-F810-A622-E97183BA69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79" name="Line 1">
          <a:extLst>
            <a:ext uri="{FF2B5EF4-FFF2-40B4-BE49-F238E27FC236}">
              <a16:creationId xmlns:a16="http://schemas.microsoft.com/office/drawing/2014/main" id="{341D9621-4DEE-9C1D-6973-E2BDC194D6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80" name="Line 1">
          <a:extLst>
            <a:ext uri="{FF2B5EF4-FFF2-40B4-BE49-F238E27FC236}">
              <a16:creationId xmlns:a16="http://schemas.microsoft.com/office/drawing/2014/main" id="{B584EF5E-A99C-6206-9476-6E57819ADA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81" name="Line 1">
          <a:extLst>
            <a:ext uri="{FF2B5EF4-FFF2-40B4-BE49-F238E27FC236}">
              <a16:creationId xmlns:a16="http://schemas.microsoft.com/office/drawing/2014/main" id="{B45B6B46-813B-BB66-BBAF-3CD6960D97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82" name="Line 1">
          <a:extLst>
            <a:ext uri="{FF2B5EF4-FFF2-40B4-BE49-F238E27FC236}">
              <a16:creationId xmlns:a16="http://schemas.microsoft.com/office/drawing/2014/main" id="{1F947DF0-3548-799D-ADED-10A4486F1A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83" name="Line 1">
          <a:extLst>
            <a:ext uri="{FF2B5EF4-FFF2-40B4-BE49-F238E27FC236}">
              <a16:creationId xmlns:a16="http://schemas.microsoft.com/office/drawing/2014/main" id="{42FF2EE5-B7CB-E9A0-5F9B-DA44FB3FBF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84" name="Line 1">
          <a:extLst>
            <a:ext uri="{FF2B5EF4-FFF2-40B4-BE49-F238E27FC236}">
              <a16:creationId xmlns:a16="http://schemas.microsoft.com/office/drawing/2014/main" id="{7A44255D-5166-64F9-D647-9796E747F4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85" name="Line 1">
          <a:extLst>
            <a:ext uri="{FF2B5EF4-FFF2-40B4-BE49-F238E27FC236}">
              <a16:creationId xmlns:a16="http://schemas.microsoft.com/office/drawing/2014/main" id="{3D0048EA-BA48-F7E9-E599-F8C881FE80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86" name="Line 1">
          <a:extLst>
            <a:ext uri="{FF2B5EF4-FFF2-40B4-BE49-F238E27FC236}">
              <a16:creationId xmlns:a16="http://schemas.microsoft.com/office/drawing/2014/main" id="{47791B82-5B17-8D7A-02A6-D6740F43AE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87" name="Line 1">
          <a:extLst>
            <a:ext uri="{FF2B5EF4-FFF2-40B4-BE49-F238E27FC236}">
              <a16:creationId xmlns:a16="http://schemas.microsoft.com/office/drawing/2014/main" id="{581BE7B2-ECAC-2F76-7D02-092EAF064A0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88" name="Line 1">
          <a:extLst>
            <a:ext uri="{FF2B5EF4-FFF2-40B4-BE49-F238E27FC236}">
              <a16:creationId xmlns:a16="http://schemas.microsoft.com/office/drawing/2014/main" id="{E0B48460-49E8-6AB9-8371-798F65E5CE8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89" name="Line 1">
          <a:extLst>
            <a:ext uri="{FF2B5EF4-FFF2-40B4-BE49-F238E27FC236}">
              <a16:creationId xmlns:a16="http://schemas.microsoft.com/office/drawing/2014/main" id="{F1D3D24D-F197-E27E-9285-392E61B1E8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90" name="Line 1">
          <a:extLst>
            <a:ext uri="{FF2B5EF4-FFF2-40B4-BE49-F238E27FC236}">
              <a16:creationId xmlns:a16="http://schemas.microsoft.com/office/drawing/2014/main" id="{87D9560D-F94B-59FD-7F6D-98B961CB90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91" name="Line 1">
          <a:extLst>
            <a:ext uri="{FF2B5EF4-FFF2-40B4-BE49-F238E27FC236}">
              <a16:creationId xmlns:a16="http://schemas.microsoft.com/office/drawing/2014/main" id="{255513D5-9FD3-1FBA-7272-00686581F1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92" name="Line 1">
          <a:extLst>
            <a:ext uri="{FF2B5EF4-FFF2-40B4-BE49-F238E27FC236}">
              <a16:creationId xmlns:a16="http://schemas.microsoft.com/office/drawing/2014/main" id="{20F870FF-02BE-F7BE-2DE5-69960B77D4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93" name="Line 1">
          <a:extLst>
            <a:ext uri="{FF2B5EF4-FFF2-40B4-BE49-F238E27FC236}">
              <a16:creationId xmlns:a16="http://schemas.microsoft.com/office/drawing/2014/main" id="{EB6BCB88-E348-74AA-8E9D-768215BBB7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94" name="Line 1">
          <a:extLst>
            <a:ext uri="{FF2B5EF4-FFF2-40B4-BE49-F238E27FC236}">
              <a16:creationId xmlns:a16="http://schemas.microsoft.com/office/drawing/2014/main" id="{B2B58F1C-0876-4ECF-6EEF-52C5C7B2ED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95" name="Line 1">
          <a:extLst>
            <a:ext uri="{FF2B5EF4-FFF2-40B4-BE49-F238E27FC236}">
              <a16:creationId xmlns:a16="http://schemas.microsoft.com/office/drawing/2014/main" id="{05818248-135C-34C7-D626-3F6704E0CF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96" name="Line 1">
          <a:extLst>
            <a:ext uri="{FF2B5EF4-FFF2-40B4-BE49-F238E27FC236}">
              <a16:creationId xmlns:a16="http://schemas.microsoft.com/office/drawing/2014/main" id="{DF72110C-5C0F-C11D-E5EC-9BDDCF9585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97" name="Line 1">
          <a:extLst>
            <a:ext uri="{FF2B5EF4-FFF2-40B4-BE49-F238E27FC236}">
              <a16:creationId xmlns:a16="http://schemas.microsoft.com/office/drawing/2014/main" id="{0D7B41F4-EB06-D65C-B522-DFEAB0DB59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98" name="Line 1">
          <a:extLst>
            <a:ext uri="{FF2B5EF4-FFF2-40B4-BE49-F238E27FC236}">
              <a16:creationId xmlns:a16="http://schemas.microsoft.com/office/drawing/2014/main" id="{BEF9F7DB-8D1D-E099-98E3-8E03807032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899" name="Line 1">
          <a:extLst>
            <a:ext uri="{FF2B5EF4-FFF2-40B4-BE49-F238E27FC236}">
              <a16:creationId xmlns:a16="http://schemas.microsoft.com/office/drawing/2014/main" id="{EF9CCD25-28A9-6FBE-0E12-C74001452C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00" name="Line 1">
          <a:extLst>
            <a:ext uri="{FF2B5EF4-FFF2-40B4-BE49-F238E27FC236}">
              <a16:creationId xmlns:a16="http://schemas.microsoft.com/office/drawing/2014/main" id="{B29DCB4F-11EB-05D6-A53D-1C9396E3DE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01" name="Line 1">
          <a:extLst>
            <a:ext uri="{FF2B5EF4-FFF2-40B4-BE49-F238E27FC236}">
              <a16:creationId xmlns:a16="http://schemas.microsoft.com/office/drawing/2014/main" id="{B890652F-C88B-9CA3-60CD-333738E46C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02" name="Line 1">
          <a:extLst>
            <a:ext uri="{FF2B5EF4-FFF2-40B4-BE49-F238E27FC236}">
              <a16:creationId xmlns:a16="http://schemas.microsoft.com/office/drawing/2014/main" id="{5D4C88B8-8ACA-44C8-DED0-DE75E6FB0A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03" name="Line 1">
          <a:extLst>
            <a:ext uri="{FF2B5EF4-FFF2-40B4-BE49-F238E27FC236}">
              <a16:creationId xmlns:a16="http://schemas.microsoft.com/office/drawing/2014/main" id="{CDD8A5C5-80EF-1BB0-733B-5331FE3B9E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04" name="Line 1">
          <a:extLst>
            <a:ext uri="{FF2B5EF4-FFF2-40B4-BE49-F238E27FC236}">
              <a16:creationId xmlns:a16="http://schemas.microsoft.com/office/drawing/2014/main" id="{5E8C51C8-CA67-642D-1A7C-E399327F63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05" name="Line 1">
          <a:extLst>
            <a:ext uri="{FF2B5EF4-FFF2-40B4-BE49-F238E27FC236}">
              <a16:creationId xmlns:a16="http://schemas.microsoft.com/office/drawing/2014/main" id="{F74E76A7-1B1B-BA89-9917-07AF0C46E4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06" name="Line 1">
          <a:extLst>
            <a:ext uri="{FF2B5EF4-FFF2-40B4-BE49-F238E27FC236}">
              <a16:creationId xmlns:a16="http://schemas.microsoft.com/office/drawing/2014/main" id="{93E657E4-D895-60ED-1ABA-4DC957BCE7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07" name="Line 1">
          <a:extLst>
            <a:ext uri="{FF2B5EF4-FFF2-40B4-BE49-F238E27FC236}">
              <a16:creationId xmlns:a16="http://schemas.microsoft.com/office/drawing/2014/main" id="{65939351-A4D0-A7D4-0AEC-C7F8AEEB00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08" name="Line 1">
          <a:extLst>
            <a:ext uri="{FF2B5EF4-FFF2-40B4-BE49-F238E27FC236}">
              <a16:creationId xmlns:a16="http://schemas.microsoft.com/office/drawing/2014/main" id="{A8412813-CBEA-6EAB-B3BD-9E0AFAA27B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09" name="Line 1">
          <a:extLst>
            <a:ext uri="{FF2B5EF4-FFF2-40B4-BE49-F238E27FC236}">
              <a16:creationId xmlns:a16="http://schemas.microsoft.com/office/drawing/2014/main" id="{9E135816-02F8-99DD-8C8F-4DF0E12A4A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10" name="Line 1">
          <a:extLst>
            <a:ext uri="{FF2B5EF4-FFF2-40B4-BE49-F238E27FC236}">
              <a16:creationId xmlns:a16="http://schemas.microsoft.com/office/drawing/2014/main" id="{B77490CA-2897-8A7E-17F3-1047DBF28E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11" name="Line 1">
          <a:extLst>
            <a:ext uri="{FF2B5EF4-FFF2-40B4-BE49-F238E27FC236}">
              <a16:creationId xmlns:a16="http://schemas.microsoft.com/office/drawing/2014/main" id="{0BA44E98-FA58-8E6A-0CBE-509C9A4B64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12" name="Line 1">
          <a:extLst>
            <a:ext uri="{FF2B5EF4-FFF2-40B4-BE49-F238E27FC236}">
              <a16:creationId xmlns:a16="http://schemas.microsoft.com/office/drawing/2014/main" id="{A8666005-28F2-1A55-44A1-0F168A3906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13" name="Line 1">
          <a:extLst>
            <a:ext uri="{FF2B5EF4-FFF2-40B4-BE49-F238E27FC236}">
              <a16:creationId xmlns:a16="http://schemas.microsoft.com/office/drawing/2014/main" id="{3DFF48BD-35FA-9C38-05ED-16836680DC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14" name="Line 1">
          <a:extLst>
            <a:ext uri="{FF2B5EF4-FFF2-40B4-BE49-F238E27FC236}">
              <a16:creationId xmlns:a16="http://schemas.microsoft.com/office/drawing/2014/main" id="{D85F54DE-84EB-99BA-B956-A4662E1CCA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15" name="Line 1">
          <a:extLst>
            <a:ext uri="{FF2B5EF4-FFF2-40B4-BE49-F238E27FC236}">
              <a16:creationId xmlns:a16="http://schemas.microsoft.com/office/drawing/2014/main" id="{4B6BF709-4DB8-A81D-A20C-AC9CA372D8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16" name="Line 1">
          <a:extLst>
            <a:ext uri="{FF2B5EF4-FFF2-40B4-BE49-F238E27FC236}">
              <a16:creationId xmlns:a16="http://schemas.microsoft.com/office/drawing/2014/main" id="{93140295-9773-0CE4-D8B7-D0CD84F6B2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17" name="Line 1">
          <a:extLst>
            <a:ext uri="{FF2B5EF4-FFF2-40B4-BE49-F238E27FC236}">
              <a16:creationId xmlns:a16="http://schemas.microsoft.com/office/drawing/2014/main" id="{E984B510-FC1E-57D4-261C-5B451FF120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65" name="Line 1">
          <a:extLst>
            <a:ext uri="{FF2B5EF4-FFF2-40B4-BE49-F238E27FC236}">
              <a16:creationId xmlns:a16="http://schemas.microsoft.com/office/drawing/2014/main" id="{9543D197-9CBC-22FC-2F38-AD131A3687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66" name="Line 1">
          <a:extLst>
            <a:ext uri="{FF2B5EF4-FFF2-40B4-BE49-F238E27FC236}">
              <a16:creationId xmlns:a16="http://schemas.microsoft.com/office/drawing/2014/main" id="{EA38F2CE-1C72-E55D-E955-F4CA2BE749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67" name="Line 1">
          <a:extLst>
            <a:ext uri="{FF2B5EF4-FFF2-40B4-BE49-F238E27FC236}">
              <a16:creationId xmlns:a16="http://schemas.microsoft.com/office/drawing/2014/main" id="{48CE3C4C-28D8-AA38-7E9D-BD3ED3C53D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68" name="Line 1">
          <a:extLst>
            <a:ext uri="{FF2B5EF4-FFF2-40B4-BE49-F238E27FC236}">
              <a16:creationId xmlns:a16="http://schemas.microsoft.com/office/drawing/2014/main" id="{9F26BE78-6113-93FA-EE51-56E95CDA25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69" name="Line 1">
          <a:extLst>
            <a:ext uri="{FF2B5EF4-FFF2-40B4-BE49-F238E27FC236}">
              <a16:creationId xmlns:a16="http://schemas.microsoft.com/office/drawing/2014/main" id="{A4B94D72-8343-7345-0FF3-CB81631043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70" name="Line 1">
          <a:extLst>
            <a:ext uri="{FF2B5EF4-FFF2-40B4-BE49-F238E27FC236}">
              <a16:creationId xmlns:a16="http://schemas.microsoft.com/office/drawing/2014/main" id="{FF98B40A-9CD0-ED13-ADB7-36AB886160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71" name="Line 1">
          <a:extLst>
            <a:ext uri="{FF2B5EF4-FFF2-40B4-BE49-F238E27FC236}">
              <a16:creationId xmlns:a16="http://schemas.microsoft.com/office/drawing/2014/main" id="{04919EBB-FB74-8F0A-5876-3856640546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72" name="Line 1">
          <a:extLst>
            <a:ext uri="{FF2B5EF4-FFF2-40B4-BE49-F238E27FC236}">
              <a16:creationId xmlns:a16="http://schemas.microsoft.com/office/drawing/2014/main" id="{21F28D41-A9C2-2A23-2118-36022EFBBA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73" name="Line 1">
          <a:extLst>
            <a:ext uri="{FF2B5EF4-FFF2-40B4-BE49-F238E27FC236}">
              <a16:creationId xmlns:a16="http://schemas.microsoft.com/office/drawing/2014/main" id="{C83B1095-5332-C9AD-CB3E-AF69A4A3ED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74" name="Line 1">
          <a:extLst>
            <a:ext uri="{FF2B5EF4-FFF2-40B4-BE49-F238E27FC236}">
              <a16:creationId xmlns:a16="http://schemas.microsoft.com/office/drawing/2014/main" id="{6D2F40C1-BFA0-59CC-AB05-1A293E6380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75" name="Line 1">
          <a:extLst>
            <a:ext uri="{FF2B5EF4-FFF2-40B4-BE49-F238E27FC236}">
              <a16:creationId xmlns:a16="http://schemas.microsoft.com/office/drawing/2014/main" id="{4A46369A-4061-7487-63D7-1F889C4F6F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76" name="Line 1">
          <a:extLst>
            <a:ext uri="{FF2B5EF4-FFF2-40B4-BE49-F238E27FC236}">
              <a16:creationId xmlns:a16="http://schemas.microsoft.com/office/drawing/2014/main" id="{480FE170-CEB5-36B8-DFBC-28FB0754AF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77" name="Line 1">
          <a:extLst>
            <a:ext uri="{FF2B5EF4-FFF2-40B4-BE49-F238E27FC236}">
              <a16:creationId xmlns:a16="http://schemas.microsoft.com/office/drawing/2014/main" id="{E20BFF87-9512-5FCE-096B-7BAFB2C0987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78" name="Line 1">
          <a:extLst>
            <a:ext uri="{FF2B5EF4-FFF2-40B4-BE49-F238E27FC236}">
              <a16:creationId xmlns:a16="http://schemas.microsoft.com/office/drawing/2014/main" id="{AD0B749A-1BEC-BB6D-7203-6E7C3E3BD8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79" name="Line 1">
          <a:extLst>
            <a:ext uri="{FF2B5EF4-FFF2-40B4-BE49-F238E27FC236}">
              <a16:creationId xmlns:a16="http://schemas.microsoft.com/office/drawing/2014/main" id="{CC6536B9-F729-4885-71E8-2DE76BDF53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80" name="Line 1">
          <a:extLst>
            <a:ext uri="{FF2B5EF4-FFF2-40B4-BE49-F238E27FC236}">
              <a16:creationId xmlns:a16="http://schemas.microsoft.com/office/drawing/2014/main" id="{AE5CBB9E-F03B-108C-7D3C-5E5DEB91146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81" name="Line 1">
          <a:extLst>
            <a:ext uri="{FF2B5EF4-FFF2-40B4-BE49-F238E27FC236}">
              <a16:creationId xmlns:a16="http://schemas.microsoft.com/office/drawing/2014/main" id="{9F58210C-7597-B064-F0F9-77B979DE07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82" name="Line 1">
          <a:extLst>
            <a:ext uri="{FF2B5EF4-FFF2-40B4-BE49-F238E27FC236}">
              <a16:creationId xmlns:a16="http://schemas.microsoft.com/office/drawing/2014/main" id="{82E54E94-AD40-081F-8BD5-F3CDED1CB8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83" name="Line 1">
          <a:extLst>
            <a:ext uri="{FF2B5EF4-FFF2-40B4-BE49-F238E27FC236}">
              <a16:creationId xmlns:a16="http://schemas.microsoft.com/office/drawing/2014/main" id="{D883CCCC-842E-270B-7640-FDD218550E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84" name="Line 1">
          <a:extLst>
            <a:ext uri="{FF2B5EF4-FFF2-40B4-BE49-F238E27FC236}">
              <a16:creationId xmlns:a16="http://schemas.microsoft.com/office/drawing/2014/main" id="{3360C599-AD00-E43B-9357-34F9E8589D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85" name="Line 1">
          <a:extLst>
            <a:ext uri="{FF2B5EF4-FFF2-40B4-BE49-F238E27FC236}">
              <a16:creationId xmlns:a16="http://schemas.microsoft.com/office/drawing/2014/main" id="{D1CAA397-67E1-CB64-3B84-5B1F39AB2B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86" name="Line 1">
          <a:extLst>
            <a:ext uri="{FF2B5EF4-FFF2-40B4-BE49-F238E27FC236}">
              <a16:creationId xmlns:a16="http://schemas.microsoft.com/office/drawing/2014/main" id="{74B836BB-5C92-2E39-14CD-CBDBF3C109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87" name="Line 1">
          <a:extLst>
            <a:ext uri="{FF2B5EF4-FFF2-40B4-BE49-F238E27FC236}">
              <a16:creationId xmlns:a16="http://schemas.microsoft.com/office/drawing/2014/main" id="{F6B47201-9067-C57B-773F-A2636E91EB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88" name="Line 1">
          <a:extLst>
            <a:ext uri="{FF2B5EF4-FFF2-40B4-BE49-F238E27FC236}">
              <a16:creationId xmlns:a16="http://schemas.microsoft.com/office/drawing/2014/main" id="{1F643B36-450E-900F-B674-0FC32DB5C9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89" name="Line 1">
          <a:extLst>
            <a:ext uri="{FF2B5EF4-FFF2-40B4-BE49-F238E27FC236}">
              <a16:creationId xmlns:a16="http://schemas.microsoft.com/office/drawing/2014/main" id="{4E74B1A3-D162-BEB6-F25D-92A86EF42C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90" name="Line 1">
          <a:extLst>
            <a:ext uri="{FF2B5EF4-FFF2-40B4-BE49-F238E27FC236}">
              <a16:creationId xmlns:a16="http://schemas.microsoft.com/office/drawing/2014/main" id="{E0BD6066-268B-67BB-FC0F-77B4D1E364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91" name="Line 1">
          <a:extLst>
            <a:ext uri="{FF2B5EF4-FFF2-40B4-BE49-F238E27FC236}">
              <a16:creationId xmlns:a16="http://schemas.microsoft.com/office/drawing/2014/main" id="{C2FCB7D8-7D15-FD8E-D706-424E4EDB5E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92" name="Line 1">
          <a:extLst>
            <a:ext uri="{FF2B5EF4-FFF2-40B4-BE49-F238E27FC236}">
              <a16:creationId xmlns:a16="http://schemas.microsoft.com/office/drawing/2014/main" id="{EB8DF855-334E-2483-A110-89815221FC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93" name="Line 1">
          <a:extLst>
            <a:ext uri="{FF2B5EF4-FFF2-40B4-BE49-F238E27FC236}">
              <a16:creationId xmlns:a16="http://schemas.microsoft.com/office/drawing/2014/main" id="{EA443473-E5A0-19C1-A4DC-B7EC1603D3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94" name="Line 1">
          <a:extLst>
            <a:ext uri="{FF2B5EF4-FFF2-40B4-BE49-F238E27FC236}">
              <a16:creationId xmlns:a16="http://schemas.microsoft.com/office/drawing/2014/main" id="{B310B105-418C-5E32-3678-88F5F7F789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95" name="Line 1">
          <a:extLst>
            <a:ext uri="{FF2B5EF4-FFF2-40B4-BE49-F238E27FC236}">
              <a16:creationId xmlns:a16="http://schemas.microsoft.com/office/drawing/2014/main" id="{698974E2-8E12-75E0-AE25-EFA7EA8EBE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96" name="Line 1">
          <a:extLst>
            <a:ext uri="{FF2B5EF4-FFF2-40B4-BE49-F238E27FC236}">
              <a16:creationId xmlns:a16="http://schemas.microsoft.com/office/drawing/2014/main" id="{9FD029B3-CCF4-090E-4F04-6E02B24408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97" name="Line 1">
          <a:extLst>
            <a:ext uri="{FF2B5EF4-FFF2-40B4-BE49-F238E27FC236}">
              <a16:creationId xmlns:a16="http://schemas.microsoft.com/office/drawing/2014/main" id="{D94A2005-6F19-CC78-CABB-EFC75002BE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98" name="Line 1">
          <a:extLst>
            <a:ext uri="{FF2B5EF4-FFF2-40B4-BE49-F238E27FC236}">
              <a16:creationId xmlns:a16="http://schemas.microsoft.com/office/drawing/2014/main" id="{C1EF89B4-06B7-54A1-D2EC-EFE907FA1E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999" name="Line 1">
          <a:extLst>
            <a:ext uri="{FF2B5EF4-FFF2-40B4-BE49-F238E27FC236}">
              <a16:creationId xmlns:a16="http://schemas.microsoft.com/office/drawing/2014/main" id="{AB8D46FE-A8F5-B952-7DBF-B9C64F83C6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00" name="Line 1">
          <a:extLst>
            <a:ext uri="{FF2B5EF4-FFF2-40B4-BE49-F238E27FC236}">
              <a16:creationId xmlns:a16="http://schemas.microsoft.com/office/drawing/2014/main" id="{2F31F460-C1A1-DC0B-31C6-B98D980E7D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01" name="Line 1">
          <a:extLst>
            <a:ext uri="{FF2B5EF4-FFF2-40B4-BE49-F238E27FC236}">
              <a16:creationId xmlns:a16="http://schemas.microsoft.com/office/drawing/2014/main" id="{B358DC94-93C5-BF37-E1BA-A54AC6D2B2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02" name="Line 1">
          <a:extLst>
            <a:ext uri="{FF2B5EF4-FFF2-40B4-BE49-F238E27FC236}">
              <a16:creationId xmlns:a16="http://schemas.microsoft.com/office/drawing/2014/main" id="{CF6BF10C-444C-7D3D-9929-FE2E69C0EE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03" name="Line 1">
          <a:extLst>
            <a:ext uri="{FF2B5EF4-FFF2-40B4-BE49-F238E27FC236}">
              <a16:creationId xmlns:a16="http://schemas.microsoft.com/office/drawing/2014/main" id="{0AEA9044-3256-6751-F2B8-169D282441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04" name="Line 1">
          <a:extLst>
            <a:ext uri="{FF2B5EF4-FFF2-40B4-BE49-F238E27FC236}">
              <a16:creationId xmlns:a16="http://schemas.microsoft.com/office/drawing/2014/main" id="{A45C09E6-C017-D52A-FDE4-FF8717B6C0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05" name="Line 1">
          <a:extLst>
            <a:ext uri="{FF2B5EF4-FFF2-40B4-BE49-F238E27FC236}">
              <a16:creationId xmlns:a16="http://schemas.microsoft.com/office/drawing/2014/main" id="{5BBB06BA-BBA5-9735-8D63-0DF1FBD164F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06" name="Line 1">
          <a:extLst>
            <a:ext uri="{FF2B5EF4-FFF2-40B4-BE49-F238E27FC236}">
              <a16:creationId xmlns:a16="http://schemas.microsoft.com/office/drawing/2014/main" id="{8C94817A-19FD-5234-6643-36155B044D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989" name="Line 1">
          <a:extLst>
            <a:ext uri="{FF2B5EF4-FFF2-40B4-BE49-F238E27FC236}">
              <a16:creationId xmlns:a16="http://schemas.microsoft.com/office/drawing/2014/main" id="{7CC916E7-5CD7-46A0-5106-7A4490E93A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990" name="Line 1">
          <a:extLst>
            <a:ext uri="{FF2B5EF4-FFF2-40B4-BE49-F238E27FC236}">
              <a16:creationId xmlns:a16="http://schemas.microsoft.com/office/drawing/2014/main" id="{E0867F43-C7F8-49D7-241B-80040B1AFC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991" name="Line 1">
          <a:extLst>
            <a:ext uri="{FF2B5EF4-FFF2-40B4-BE49-F238E27FC236}">
              <a16:creationId xmlns:a16="http://schemas.microsoft.com/office/drawing/2014/main" id="{AF0CCBD8-318E-7F80-1FE8-90CB1DD666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992" name="Line 1">
          <a:extLst>
            <a:ext uri="{FF2B5EF4-FFF2-40B4-BE49-F238E27FC236}">
              <a16:creationId xmlns:a16="http://schemas.microsoft.com/office/drawing/2014/main" id="{E9CE700B-2358-8F19-76BE-56B5E87458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993" name="Line 1">
          <a:extLst>
            <a:ext uri="{FF2B5EF4-FFF2-40B4-BE49-F238E27FC236}">
              <a16:creationId xmlns:a16="http://schemas.microsoft.com/office/drawing/2014/main" id="{C816D2FF-742C-3302-0E80-CA1B87FF99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994" name="Line 1">
          <a:extLst>
            <a:ext uri="{FF2B5EF4-FFF2-40B4-BE49-F238E27FC236}">
              <a16:creationId xmlns:a16="http://schemas.microsoft.com/office/drawing/2014/main" id="{7E642CAE-FB6E-1D1E-6B81-F468F88D9A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995" name="Line 1">
          <a:extLst>
            <a:ext uri="{FF2B5EF4-FFF2-40B4-BE49-F238E27FC236}">
              <a16:creationId xmlns:a16="http://schemas.microsoft.com/office/drawing/2014/main" id="{AC189A93-26A6-B92B-20DF-B5FB3DB3CE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996" name="Line 1">
          <a:extLst>
            <a:ext uri="{FF2B5EF4-FFF2-40B4-BE49-F238E27FC236}">
              <a16:creationId xmlns:a16="http://schemas.microsoft.com/office/drawing/2014/main" id="{FB20F178-FCC6-1A0A-36A3-3D84EB2E4C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997" name="Line 1">
          <a:extLst>
            <a:ext uri="{FF2B5EF4-FFF2-40B4-BE49-F238E27FC236}">
              <a16:creationId xmlns:a16="http://schemas.microsoft.com/office/drawing/2014/main" id="{75E9CFB0-CE4D-C796-CE9A-F367873AA9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998" name="Line 1">
          <a:extLst>
            <a:ext uri="{FF2B5EF4-FFF2-40B4-BE49-F238E27FC236}">
              <a16:creationId xmlns:a16="http://schemas.microsoft.com/office/drawing/2014/main" id="{A3BC4F84-437E-84AF-CA0E-A2FE3B2E31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999" name="Line 1">
          <a:extLst>
            <a:ext uri="{FF2B5EF4-FFF2-40B4-BE49-F238E27FC236}">
              <a16:creationId xmlns:a16="http://schemas.microsoft.com/office/drawing/2014/main" id="{38C8F4FD-BE83-5315-ED33-C635CBD389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00" name="Line 1">
          <a:extLst>
            <a:ext uri="{FF2B5EF4-FFF2-40B4-BE49-F238E27FC236}">
              <a16:creationId xmlns:a16="http://schemas.microsoft.com/office/drawing/2014/main" id="{D36DE062-F292-BCB2-AFC1-B2DD10C3D0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01" name="Line 1">
          <a:extLst>
            <a:ext uri="{FF2B5EF4-FFF2-40B4-BE49-F238E27FC236}">
              <a16:creationId xmlns:a16="http://schemas.microsoft.com/office/drawing/2014/main" id="{269DB2C8-5A0C-30F3-B063-171750F0F59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02" name="Line 1">
          <a:extLst>
            <a:ext uri="{FF2B5EF4-FFF2-40B4-BE49-F238E27FC236}">
              <a16:creationId xmlns:a16="http://schemas.microsoft.com/office/drawing/2014/main" id="{69168E37-74BC-8742-4FFF-BB5763E3F6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03" name="Line 1">
          <a:extLst>
            <a:ext uri="{FF2B5EF4-FFF2-40B4-BE49-F238E27FC236}">
              <a16:creationId xmlns:a16="http://schemas.microsoft.com/office/drawing/2014/main" id="{27785BAF-3CA3-66B1-8E71-2CBADEF4B0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04" name="Line 1">
          <a:extLst>
            <a:ext uri="{FF2B5EF4-FFF2-40B4-BE49-F238E27FC236}">
              <a16:creationId xmlns:a16="http://schemas.microsoft.com/office/drawing/2014/main" id="{6797B570-BB33-7BE9-54BB-16E892554A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05" name="Line 1">
          <a:extLst>
            <a:ext uri="{FF2B5EF4-FFF2-40B4-BE49-F238E27FC236}">
              <a16:creationId xmlns:a16="http://schemas.microsoft.com/office/drawing/2014/main" id="{0C91F58A-AC9F-00B8-A36C-E93A846357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06" name="Line 1">
          <a:extLst>
            <a:ext uri="{FF2B5EF4-FFF2-40B4-BE49-F238E27FC236}">
              <a16:creationId xmlns:a16="http://schemas.microsoft.com/office/drawing/2014/main" id="{7F371BCA-872B-6354-868F-38D5610ECB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07" name="Line 1">
          <a:extLst>
            <a:ext uri="{FF2B5EF4-FFF2-40B4-BE49-F238E27FC236}">
              <a16:creationId xmlns:a16="http://schemas.microsoft.com/office/drawing/2014/main" id="{9C29A381-1495-E361-5587-A291DD4F34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08" name="Line 1">
          <a:extLst>
            <a:ext uri="{FF2B5EF4-FFF2-40B4-BE49-F238E27FC236}">
              <a16:creationId xmlns:a16="http://schemas.microsoft.com/office/drawing/2014/main" id="{15C821E8-E01C-16AD-8350-E2CF43EBCF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09" name="Line 1">
          <a:extLst>
            <a:ext uri="{FF2B5EF4-FFF2-40B4-BE49-F238E27FC236}">
              <a16:creationId xmlns:a16="http://schemas.microsoft.com/office/drawing/2014/main" id="{1D34BCC0-BE15-8D11-4EEE-93CDD0BB98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10" name="Line 1">
          <a:extLst>
            <a:ext uri="{FF2B5EF4-FFF2-40B4-BE49-F238E27FC236}">
              <a16:creationId xmlns:a16="http://schemas.microsoft.com/office/drawing/2014/main" id="{348A1FC6-84DB-764E-8492-49D071D767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11" name="Line 1">
          <a:extLst>
            <a:ext uri="{FF2B5EF4-FFF2-40B4-BE49-F238E27FC236}">
              <a16:creationId xmlns:a16="http://schemas.microsoft.com/office/drawing/2014/main" id="{2D7B4953-E851-4738-89A6-FB85BACFEB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12" name="Line 1">
          <a:extLst>
            <a:ext uri="{FF2B5EF4-FFF2-40B4-BE49-F238E27FC236}">
              <a16:creationId xmlns:a16="http://schemas.microsoft.com/office/drawing/2014/main" id="{57E607E2-8779-6882-CF49-982F0B3B46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13" name="Line 1">
          <a:extLst>
            <a:ext uri="{FF2B5EF4-FFF2-40B4-BE49-F238E27FC236}">
              <a16:creationId xmlns:a16="http://schemas.microsoft.com/office/drawing/2014/main" id="{17D45E49-9AD1-8A83-E577-1E0FD2496F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14" name="Line 1">
          <a:extLst>
            <a:ext uri="{FF2B5EF4-FFF2-40B4-BE49-F238E27FC236}">
              <a16:creationId xmlns:a16="http://schemas.microsoft.com/office/drawing/2014/main" id="{CF1D1073-42DE-0DF2-1E5E-F70A8065EA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15" name="Line 1">
          <a:extLst>
            <a:ext uri="{FF2B5EF4-FFF2-40B4-BE49-F238E27FC236}">
              <a16:creationId xmlns:a16="http://schemas.microsoft.com/office/drawing/2014/main" id="{47EFBA05-6E23-ABBE-C55F-49283CC810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16" name="Line 1">
          <a:extLst>
            <a:ext uri="{FF2B5EF4-FFF2-40B4-BE49-F238E27FC236}">
              <a16:creationId xmlns:a16="http://schemas.microsoft.com/office/drawing/2014/main" id="{AEC605D8-9E3E-EFE4-A6E2-48A6E9C473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17" name="Line 1">
          <a:extLst>
            <a:ext uri="{FF2B5EF4-FFF2-40B4-BE49-F238E27FC236}">
              <a16:creationId xmlns:a16="http://schemas.microsoft.com/office/drawing/2014/main" id="{B359E182-545A-AAF8-A946-7CB0BEB706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18" name="Line 1">
          <a:extLst>
            <a:ext uri="{FF2B5EF4-FFF2-40B4-BE49-F238E27FC236}">
              <a16:creationId xmlns:a16="http://schemas.microsoft.com/office/drawing/2014/main" id="{082BDE5A-4C42-E138-AA1F-0683E5D266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19" name="Line 1">
          <a:extLst>
            <a:ext uri="{FF2B5EF4-FFF2-40B4-BE49-F238E27FC236}">
              <a16:creationId xmlns:a16="http://schemas.microsoft.com/office/drawing/2014/main" id="{DF270748-CF01-77FE-0AEE-14DC2372EA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20" name="Line 1">
          <a:extLst>
            <a:ext uri="{FF2B5EF4-FFF2-40B4-BE49-F238E27FC236}">
              <a16:creationId xmlns:a16="http://schemas.microsoft.com/office/drawing/2014/main" id="{1208DEAC-49AA-8692-1448-379D861FA6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21" name="Line 1">
          <a:extLst>
            <a:ext uri="{FF2B5EF4-FFF2-40B4-BE49-F238E27FC236}">
              <a16:creationId xmlns:a16="http://schemas.microsoft.com/office/drawing/2014/main" id="{076F5D81-F36F-DD67-4F0F-FD86D625BC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22" name="Line 1">
          <a:extLst>
            <a:ext uri="{FF2B5EF4-FFF2-40B4-BE49-F238E27FC236}">
              <a16:creationId xmlns:a16="http://schemas.microsoft.com/office/drawing/2014/main" id="{982428E4-EC3E-0EF1-5228-10BECD41F7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23" name="Line 1">
          <a:extLst>
            <a:ext uri="{FF2B5EF4-FFF2-40B4-BE49-F238E27FC236}">
              <a16:creationId xmlns:a16="http://schemas.microsoft.com/office/drawing/2014/main" id="{1238E253-E861-5A77-9224-BD861A69E45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24" name="Line 1">
          <a:extLst>
            <a:ext uri="{FF2B5EF4-FFF2-40B4-BE49-F238E27FC236}">
              <a16:creationId xmlns:a16="http://schemas.microsoft.com/office/drawing/2014/main" id="{CDCB8AF3-255C-FE31-1649-2C0055630E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25" name="Line 1">
          <a:extLst>
            <a:ext uri="{FF2B5EF4-FFF2-40B4-BE49-F238E27FC236}">
              <a16:creationId xmlns:a16="http://schemas.microsoft.com/office/drawing/2014/main" id="{BF68D74B-BF78-C574-EF88-816095738D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26" name="Line 1">
          <a:extLst>
            <a:ext uri="{FF2B5EF4-FFF2-40B4-BE49-F238E27FC236}">
              <a16:creationId xmlns:a16="http://schemas.microsoft.com/office/drawing/2014/main" id="{F3CDE6B7-21AA-EAC0-6EC3-AD073E58B8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27" name="Line 1">
          <a:extLst>
            <a:ext uri="{FF2B5EF4-FFF2-40B4-BE49-F238E27FC236}">
              <a16:creationId xmlns:a16="http://schemas.microsoft.com/office/drawing/2014/main" id="{DDF3724A-138C-F5A6-E22E-B558BF9E2F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28" name="Line 1">
          <a:extLst>
            <a:ext uri="{FF2B5EF4-FFF2-40B4-BE49-F238E27FC236}">
              <a16:creationId xmlns:a16="http://schemas.microsoft.com/office/drawing/2014/main" id="{9A65456F-126C-F28F-A2AA-F17144FFEF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29" name="Line 1">
          <a:extLst>
            <a:ext uri="{FF2B5EF4-FFF2-40B4-BE49-F238E27FC236}">
              <a16:creationId xmlns:a16="http://schemas.microsoft.com/office/drawing/2014/main" id="{AEBCACDD-9D51-7142-5E04-C03EF14694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30" name="Line 1">
          <a:extLst>
            <a:ext uri="{FF2B5EF4-FFF2-40B4-BE49-F238E27FC236}">
              <a16:creationId xmlns:a16="http://schemas.microsoft.com/office/drawing/2014/main" id="{C08B9181-0102-E6FC-ECE6-23E9782E190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893" name="Line 1">
          <a:extLst>
            <a:ext uri="{FF2B5EF4-FFF2-40B4-BE49-F238E27FC236}">
              <a16:creationId xmlns:a16="http://schemas.microsoft.com/office/drawing/2014/main" id="{3C7B1331-16F6-B1E3-7DE4-2D26FECDEC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894" name="Line 1">
          <a:extLst>
            <a:ext uri="{FF2B5EF4-FFF2-40B4-BE49-F238E27FC236}">
              <a16:creationId xmlns:a16="http://schemas.microsoft.com/office/drawing/2014/main" id="{0AEDF7CF-1A23-A2C0-BAA3-ADBCD95371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895" name="Line 1">
          <a:extLst>
            <a:ext uri="{FF2B5EF4-FFF2-40B4-BE49-F238E27FC236}">
              <a16:creationId xmlns:a16="http://schemas.microsoft.com/office/drawing/2014/main" id="{A42A50F9-5B5B-A84D-C2E9-E2A08CAC20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896" name="Line 1">
          <a:extLst>
            <a:ext uri="{FF2B5EF4-FFF2-40B4-BE49-F238E27FC236}">
              <a16:creationId xmlns:a16="http://schemas.microsoft.com/office/drawing/2014/main" id="{E4D6746E-B3CC-4961-324B-59C67C260B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897" name="Line 1">
          <a:extLst>
            <a:ext uri="{FF2B5EF4-FFF2-40B4-BE49-F238E27FC236}">
              <a16:creationId xmlns:a16="http://schemas.microsoft.com/office/drawing/2014/main" id="{4B29FFA6-9742-910B-5E9A-18E4A0F160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898" name="Line 1">
          <a:extLst>
            <a:ext uri="{FF2B5EF4-FFF2-40B4-BE49-F238E27FC236}">
              <a16:creationId xmlns:a16="http://schemas.microsoft.com/office/drawing/2014/main" id="{9B4A18CE-C147-4DAB-5ECD-52AECCF9FE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899" name="Line 1">
          <a:extLst>
            <a:ext uri="{FF2B5EF4-FFF2-40B4-BE49-F238E27FC236}">
              <a16:creationId xmlns:a16="http://schemas.microsoft.com/office/drawing/2014/main" id="{B6815ED2-A273-911B-C6F9-8B42CA3D87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00" name="Line 1">
          <a:extLst>
            <a:ext uri="{FF2B5EF4-FFF2-40B4-BE49-F238E27FC236}">
              <a16:creationId xmlns:a16="http://schemas.microsoft.com/office/drawing/2014/main" id="{3B5992A1-62BD-B08B-15A4-4E334608C9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01" name="Line 1">
          <a:extLst>
            <a:ext uri="{FF2B5EF4-FFF2-40B4-BE49-F238E27FC236}">
              <a16:creationId xmlns:a16="http://schemas.microsoft.com/office/drawing/2014/main" id="{4D4CE88B-E44E-24CB-4442-C56D0B21F4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02" name="Line 1">
          <a:extLst>
            <a:ext uri="{FF2B5EF4-FFF2-40B4-BE49-F238E27FC236}">
              <a16:creationId xmlns:a16="http://schemas.microsoft.com/office/drawing/2014/main" id="{763D6FBB-D385-E95C-EAF5-9BB3192829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03" name="Line 1">
          <a:extLst>
            <a:ext uri="{FF2B5EF4-FFF2-40B4-BE49-F238E27FC236}">
              <a16:creationId xmlns:a16="http://schemas.microsoft.com/office/drawing/2014/main" id="{15636342-D78B-28CE-6CF5-D40C8BA122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04" name="Line 1">
          <a:extLst>
            <a:ext uri="{FF2B5EF4-FFF2-40B4-BE49-F238E27FC236}">
              <a16:creationId xmlns:a16="http://schemas.microsoft.com/office/drawing/2014/main" id="{43055BE1-EA68-AB9A-995C-7A15FB4FB3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05" name="Line 1">
          <a:extLst>
            <a:ext uri="{FF2B5EF4-FFF2-40B4-BE49-F238E27FC236}">
              <a16:creationId xmlns:a16="http://schemas.microsoft.com/office/drawing/2014/main" id="{177A18EF-5653-25F5-45EE-392B7BC15F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06" name="Line 1">
          <a:extLst>
            <a:ext uri="{FF2B5EF4-FFF2-40B4-BE49-F238E27FC236}">
              <a16:creationId xmlns:a16="http://schemas.microsoft.com/office/drawing/2014/main" id="{4F97464B-FEC8-DBED-B815-A76A67763C5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07" name="Line 1">
          <a:extLst>
            <a:ext uri="{FF2B5EF4-FFF2-40B4-BE49-F238E27FC236}">
              <a16:creationId xmlns:a16="http://schemas.microsoft.com/office/drawing/2014/main" id="{393BA8E1-96AA-6592-20C2-EF97503EAA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08" name="Line 1">
          <a:extLst>
            <a:ext uri="{FF2B5EF4-FFF2-40B4-BE49-F238E27FC236}">
              <a16:creationId xmlns:a16="http://schemas.microsoft.com/office/drawing/2014/main" id="{7909E096-9645-41DC-E023-FA10CDC6CB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09" name="Line 1">
          <a:extLst>
            <a:ext uri="{FF2B5EF4-FFF2-40B4-BE49-F238E27FC236}">
              <a16:creationId xmlns:a16="http://schemas.microsoft.com/office/drawing/2014/main" id="{A6D987B3-252F-4A56-AEB9-416E594A05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10" name="Line 1">
          <a:extLst>
            <a:ext uri="{FF2B5EF4-FFF2-40B4-BE49-F238E27FC236}">
              <a16:creationId xmlns:a16="http://schemas.microsoft.com/office/drawing/2014/main" id="{734D3E40-77B7-470F-D655-BD750804B9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11" name="Line 1">
          <a:extLst>
            <a:ext uri="{FF2B5EF4-FFF2-40B4-BE49-F238E27FC236}">
              <a16:creationId xmlns:a16="http://schemas.microsoft.com/office/drawing/2014/main" id="{68628315-698B-66C9-1985-D552308B35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12" name="Line 1">
          <a:extLst>
            <a:ext uri="{FF2B5EF4-FFF2-40B4-BE49-F238E27FC236}">
              <a16:creationId xmlns:a16="http://schemas.microsoft.com/office/drawing/2014/main" id="{EB8474DC-FC38-E863-BFB3-5559F0F7C3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13" name="Line 1">
          <a:extLst>
            <a:ext uri="{FF2B5EF4-FFF2-40B4-BE49-F238E27FC236}">
              <a16:creationId xmlns:a16="http://schemas.microsoft.com/office/drawing/2014/main" id="{FFDCAE7C-321B-1C28-0B86-9EEE3E27F4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14" name="Line 1">
          <a:extLst>
            <a:ext uri="{FF2B5EF4-FFF2-40B4-BE49-F238E27FC236}">
              <a16:creationId xmlns:a16="http://schemas.microsoft.com/office/drawing/2014/main" id="{BE99D60E-69D8-4C88-FFC0-B26BF05374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15" name="Line 1">
          <a:extLst>
            <a:ext uri="{FF2B5EF4-FFF2-40B4-BE49-F238E27FC236}">
              <a16:creationId xmlns:a16="http://schemas.microsoft.com/office/drawing/2014/main" id="{4B66E190-18B4-8F68-6D35-7971A4B2C1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16" name="Line 1">
          <a:extLst>
            <a:ext uri="{FF2B5EF4-FFF2-40B4-BE49-F238E27FC236}">
              <a16:creationId xmlns:a16="http://schemas.microsoft.com/office/drawing/2014/main" id="{6DDF18CA-458B-9FB7-366E-CB1CD1F9A2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17" name="Line 1">
          <a:extLst>
            <a:ext uri="{FF2B5EF4-FFF2-40B4-BE49-F238E27FC236}">
              <a16:creationId xmlns:a16="http://schemas.microsoft.com/office/drawing/2014/main" id="{CF2553F7-95FB-4CB1-294B-BEF32C290E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18" name="Line 1">
          <a:extLst>
            <a:ext uri="{FF2B5EF4-FFF2-40B4-BE49-F238E27FC236}">
              <a16:creationId xmlns:a16="http://schemas.microsoft.com/office/drawing/2014/main" id="{1B472099-AC6C-3803-7A24-A5C2F411DD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19" name="Line 1">
          <a:extLst>
            <a:ext uri="{FF2B5EF4-FFF2-40B4-BE49-F238E27FC236}">
              <a16:creationId xmlns:a16="http://schemas.microsoft.com/office/drawing/2014/main" id="{C6A95704-1772-1C3D-FC7B-8BD41E8D5A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20" name="Line 1">
          <a:extLst>
            <a:ext uri="{FF2B5EF4-FFF2-40B4-BE49-F238E27FC236}">
              <a16:creationId xmlns:a16="http://schemas.microsoft.com/office/drawing/2014/main" id="{50FA6836-BDAA-BDEE-E73F-AE557E3E74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21" name="Line 1">
          <a:extLst>
            <a:ext uri="{FF2B5EF4-FFF2-40B4-BE49-F238E27FC236}">
              <a16:creationId xmlns:a16="http://schemas.microsoft.com/office/drawing/2014/main" id="{5E8AAA26-1C5C-1F34-9351-A00185C73B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22" name="Line 1">
          <a:extLst>
            <a:ext uri="{FF2B5EF4-FFF2-40B4-BE49-F238E27FC236}">
              <a16:creationId xmlns:a16="http://schemas.microsoft.com/office/drawing/2014/main" id="{8D411BAF-CA5D-28A6-BA3D-8A4613DA6A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23" name="Line 1">
          <a:extLst>
            <a:ext uri="{FF2B5EF4-FFF2-40B4-BE49-F238E27FC236}">
              <a16:creationId xmlns:a16="http://schemas.microsoft.com/office/drawing/2014/main" id="{46615642-F922-F726-FF2D-D4E5DDD369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24" name="Line 1">
          <a:extLst>
            <a:ext uri="{FF2B5EF4-FFF2-40B4-BE49-F238E27FC236}">
              <a16:creationId xmlns:a16="http://schemas.microsoft.com/office/drawing/2014/main" id="{57AB874C-3BC2-6584-4F48-74B8B10F2C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25" name="Line 1">
          <a:extLst>
            <a:ext uri="{FF2B5EF4-FFF2-40B4-BE49-F238E27FC236}">
              <a16:creationId xmlns:a16="http://schemas.microsoft.com/office/drawing/2014/main" id="{4068ADFD-B391-388A-19C6-1F633562D9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26" name="Line 1">
          <a:extLst>
            <a:ext uri="{FF2B5EF4-FFF2-40B4-BE49-F238E27FC236}">
              <a16:creationId xmlns:a16="http://schemas.microsoft.com/office/drawing/2014/main" id="{E0662D92-FDDE-ACBA-EEBE-A4754809C8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27" name="Line 1">
          <a:extLst>
            <a:ext uri="{FF2B5EF4-FFF2-40B4-BE49-F238E27FC236}">
              <a16:creationId xmlns:a16="http://schemas.microsoft.com/office/drawing/2014/main" id="{8D2693F2-5E54-73D0-EE79-732F47FBA5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28" name="Line 1">
          <a:extLst>
            <a:ext uri="{FF2B5EF4-FFF2-40B4-BE49-F238E27FC236}">
              <a16:creationId xmlns:a16="http://schemas.microsoft.com/office/drawing/2014/main" id="{7B9C110A-E06C-DF7F-7D4E-007792CFBC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29" name="Line 1">
          <a:extLst>
            <a:ext uri="{FF2B5EF4-FFF2-40B4-BE49-F238E27FC236}">
              <a16:creationId xmlns:a16="http://schemas.microsoft.com/office/drawing/2014/main" id="{CD0D15FC-99D9-FB9A-988A-238B36CAA6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30" name="Line 1">
          <a:extLst>
            <a:ext uri="{FF2B5EF4-FFF2-40B4-BE49-F238E27FC236}">
              <a16:creationId xmlns:a16="http://schemas.microsoft.com/office/drawing/2014/main" id="{F8D5821C-295A-132C-E39C-289808D143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31" name="Line 1">
          <a:extLst>
            <a:ext uri="{FF2B5EF4-FFF2-40B4-BE49-F238E27FC236}">
              <a16:creationId xmlns:a16="http://schemas.microsoft.com/office/drawing/2014/main" id="{292A66F1-7BE9-F0CD-441A-E18B262A3C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32" name="Line 1">
          <a:extLst>
            <a:ext uri="{FF2B5EF4-FFF2-40B4-BE49-F238E27FC236}">
              <a16:creationId xmlns:a16="http://schemas.microsoft.com/office/drawing/2014/main" id="{5ED8F8AD-0D11-5B6A-DAF5-413C2B69BC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33" name="Line 1">
          <a:extLst>
            <a:ext uri="{FF2B5EF4-FFF2-40B4-BE49-F238E27FC236}">
              <a16:creationId xmlns:a16="http://schemas.microsoft.com/office/drawing/2014/main" id="{10728E11-F322-3C9A-2F40-7B19BFAF8C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34" name="Line 1">
          <a:extLst>
            <a:ext uri="{FF2B5EF4-FFF2-40B4-BE49-F238E27FC236}">
              <a16:creationId xmlns:a16="http://schemas.microsoft.com/office/drawing/2014/main" id="{FCBEA978-65FE-B05E-C3B7-1D3549A8AE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74" name="Line 1">
          <a:extLst>
            <a:ext uri="{FF2B5EF4-FFF2-40B4-BE49-F238E27FC236}">
              <a16:creationId xmlns:a16="http://schemas.microsoft.com/office/drawing/2014/main" id="{6D2F8CD7-45FE-80C9-57F2-59D0CD01E3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75" name="Line 1">
          <a:extLst>
            <a:ext uri="{FF2B5EF4-FFF2-40B4-BE49-F238E27FC236}">
              <a16:creationId xmlns:a16="http://schemas.microsoft.com/office/drawing/2014/main" id="{BAD1BC69-808F-F032-AEB8-02614A6DD3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76" name="Line 1">
          <a:extLst>
            <a:ext uri="{FF2B5EF4-FFF2-40B4-BE49-F238E27FC236}">
              <a16:creationId xmlns:a16="http://schemas.microsoft.com/office/drawing/2014/main" id="{74A2E4EB-8E79-2B70-734E-7AE656A9CE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77" name="Line 1">
          <a:extLst>
            <a:ext uri="{FF2B5EF4-FFF2-40B4-BE49-F238E27FC236}">
              <a16:creationId xmlns:a16="http://schemas.microsoft.com/office/drawing/2014/main" id="{9041F199-9107-B88E-3B0F-A900DD2419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78" name="Line 1">
          <a:extLst>
            <a:ext uri="{FF2B5EF4-FFF2-40B4-BE49-F238E27FC236}">
              <a16:creationId xmlns:a16="http://schemas.microsoft.com/office/drawing/2014/main" id="{3E1389C6-2E77-3701-E16C-3506B58F81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79" name="Line 1">
          <a:extLst>
            <a:ext uri="{FF2B5EF4-FFF2-40B4-BE49-F238E27FC236}">
              <a16:creationId xmlns:a16="http://schemas.microsoft.com/office/drawing/2014/main" id="{85A5977D-D95E-DAB5-D316-532139837C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80" name="Line 1">
          <a:extLst>
            <a:ext uri="{FF2B5EF4-FFF2-40B4-BE49-F238E27FC236}">
              <a16:creationId xmlns:a16="http://schemas.microsoft.com/office/drawing/2014/main" id="{BF04ED3F-9DB2-80AD-991E-4F9D70D858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81" name="Line 1">
          <a:extLst>
            <a:ext uri="{FF2B5EF4-FFF2-40B4-BE49-F238E27FC236}">
              <a16:creationId xmlns:a16="http://schemas.microsoft.com/office/drawing/2014/main" id="{93A56036-52C0-096A-8238-F4C2DEAEFB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82" name="Line 1">
          <a:extLst>
            <a:ext uri="{FF2B5EF4-FFF2-40B4-BE49-F238E27FC236}">
              <a16:creationId xmlns:a16="http://schemas.microsoft.com/office/drawing/2014/main" id="{B3EE9196-4513-998B-FDA6-C43109141E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83" name="Line 1">
          <a:extLst>
            <a:ext uri="{FF2B5EF4-FFF2-40B4-BE49-F238E27FC236}">
              <a16:creationId xmlns:a16="http://schemas.microsoft.com/office/drawing/2014/main" id="{3FCFC7B7-DF49-E32D-8FBD-ACB0577B90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84" name="Line 1">
          <a:extLst>
            <a:ext uri="{FF2B5EF4-FFF2-40B4-BE49-F238E27FC236}">
              <a16:creationId xmlns:a16="http://schemas.microsoft.com/office/drawing/2014/main" id="{424B495E-3633-7459-D986-2F3550CCA4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85" name="Line 1">
          <a:extLst>
            <a:ext uri="{FF2B5EF4-FFF2-40B4-BE49-F238E27FC236}">
              <a16:creationId xmlns:a16="http://schemas.microsoft.com/office/drawing/2014/main" id="{28AA31DB-6863-B9D8-C3CF-4E6913FAFC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86" name="Line 1">
          <a:extLst>
            <a:ext uri="{FF2B5EF4-FFF2-40B4-BE49-F238E27FC236}">
              <a16:creationId xmlns:a16="http://schemas.microsoft.com/office/drawing/2014/main" id="{DBAA44C4-C309-CB88-36F9-D917769E6B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87" name="Line 1">
          <a:extLst>
            <a:ext uri="{FF2B5EF4-FFF2-40B4-BE49-F238E27FC236}">
              <a16:creationId xmlns:a16="http://schemas.microsoft.com/office/drawing/2014/main" id="{CDA57CC4-A2C4-FD49-C9B5-1778DA7CBD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88" name="Line 1">
          <a:extLst>
            <a:ext uri="{FF2B5EF4-FFF2-40B4-BE49-F238E27FC236}">
              <a16:creationId xmlns:a16="http://schemas.microsoft.com/office/drawing/2014/main" id="{345C0F8D-69B5-A621-E45E-5D40C80568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89" name="Line 1">
          <a:extLst>
            <a:ext uri="{FF2B5EF4-FFF2-40B4-BE49-F238E27FC236}">
              <a16:creationId xmlns:a16="http://schemas.microsoft.com/office/drawing/2014/main" id="{A4122D35-A4DD-A4D0-08DE-05449B965A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90" name="Line 1">
          <a:extLst>
            <a:ext uri="{FF2B5EF4-FFF2-40B4-BE49-F238E27FC236}">
              <a16:creationId xmlns:a16="http://schemas.microsoft.com/office/drawing/2014/main" id="{74890850-73C9-0A26-E8C4-1E9A350643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91" name="Line 1">
          <a:extLst>
            <a:ext uri="{FF2B5EF4-FFF2-40B4-BE49-F238E27FC236}">
              <a16:creationId xmlns:a16="http://schemas.microsoft.com/office/drawing/2014/main" id="{7AE2B40E-ED0D-9312-E5D0-D6353C18B3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92" name="Line 1">
          <a:extLst>
            <a:ext uri="{FF2B5EF4-FFF2-40B4-BE49-F238E27FC236}">
              <a16:creationId xmlns:a16="http://schemas.microsoft.com/office/drawing/2014/main" id="{EDEF4EAA-567B-9B50-FEB9-E68D4A3B8A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93" name="Line 1">
          <a:extLst>
            <a:ext uri="{FF2B5EF4-FFF2-40B4-BE49-F238E27FC236}">
              <a16:creationId xmlns:a16="http://schemas.microsoft.com/office/drawing/2014/main" id="{EE9C001E-3C21-1A0C-B74A-CB139F2E4F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94" name="Line 1">
          <a:extLst>
            <a:ext uri="{FF2B5EF4-FFF2-40B4-BE49-F238E27FC236}">
              <a16:creationId xmlns:a16="http://schemas.microsoft.com/office/drawing/2014/main" id="{12B629A4-203E-B8BB-AA8D-0F9B30ECB3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95" name="Line 1">
          <a:extLst>
            <a:ext uri="{FF2B5EF4-FFF2-40B4-BE49-F238E27FC236}">
              <a16:creationId xmlns:a16="http://schemas.microsoft.com/office/drawing/2014/main" id="{C66B55B6-13B7-9F27-68B0-57C997D30FF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96" name="Line 1">
          <a:extLst>
            <a:ext uri="{FF2B5EF4-FFF2-40B4-BE49-F238E27FC236}">
              <a16:creationId xmlns:a16="http://schemas.microsoft.com/office/drawing/2014/main" id="{8FDA913F-E6A8-B110-D82D-6EA2147816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97" name="Line 1">
          <a:extLst>
            <a:ext uri="{FF2B5EF4-FFF2-40B4-BE49-F238E27FC236}">
              <a16:creationId xmlns:a16="http://schemas.microsoft.com/office/drawing/2014/main" id="{AC6D6C88-619B-5990-50BF-BC7AAA8011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98" name="Line 1">
          <a:extLst>
            <a:ext uri="{FF2B5EF4-FFF2-40B4-BE49-F238E27FC236}">
              <a16:creationId xmlns:a16="http://schemas.microsoft.com/office/drawing/2014/main" id="{9145AE4B-01B8-7623-9DAC-2B1B900522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999" name="Line 1">
          <a:extLst>
            <a:ext uri="{FF2B5EF4-FFF2-40B4-BE49-F238E27FC236}">
              <a16:creationId xmlns:a16="http://schemas.microsoft.com/office/drawing/2014/main" id="{29510841-0473-A2F1-D36F-93A205CA2B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00" name="Line 1">
          <a:extLst>
            <a:ext uri="{FF2B5EF4-FFF2-40B4-BE49-F238E27FC236}">
              <a16:creationId xmlns:a16="http://schemas.microsoft.com/office/drawing/2014/main" id="{B2C70AB5-13B5-FA85-4887-C2433D8579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01" name="Line 1">
          <a:extLst>
            <a:ext uri="{FF2B5EF4-FFF2-40B4-BE49-F238E27FC236}">
              <a16:creationId xmlns:a16="http://schemas.microsoft.com/office/drawing/2014/main" id="{C8721431-4B78-1906-1853-B40BC2F4CB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02" name="Line 1">
          <a:extLst>
            <a:ext uri="{FF2B5EF4-FFF2-40B4-BE49-F238E27FC236}">
              <a16:creationId xmlns:a16="http://schemas.microsoft.com/office/drawing/2014/main" id="{DE999DC5-012E-7D00-61CF-48A85D42C29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03" name="Line 1">
          <a:extLst>
            <a:ext uri="{FF2B5EF4-FFF2-40B4-BE49-F238E27FC236}">
              <a16:creationId xmlns:a16="http://schemas.microsoft.com/office/drawing/2014/main" id="{AC90863F-56E8-CA39-F4F6-F2CE420214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04" name="Line 1">
          <a:extLst>
            <a:ext uri="{FF2B5EF4-FFF2-40B4-BE49-F238E27FC236}">
              <a16:creationId xmlns:a16="http://schemas.microsoft.com/office/drawing/2014/main" id="{1013103E-1AD0-44D6-AA9D-37C4362879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05" name="Line 1">
          <a:extLst>
            <a:ext uri="{FF2B5EF4-FFF2-40B4-BE49-F238E27FC236}">
              <a16:creationId xmlns:a16="http://schemas.microsoft.com/office/drawing/2014/main" id="{C392A3E0-7494-C893-E09D-DC506B9EA0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06" name="Line 1">
          <a:extLst>
            <a:ext uri="{FF2B5EF4-FFF2-40B4-BE49-F238E27FC236}">
              <a16:creationId xmlns:a16="http://schemas.microsoft.com/office/drawing/2014/main" id="{7C1C737C-C744-59BB-6776-09B993F608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07" name="Line 1">
          <a:extLst>
            <a:ext uri="{FF2B5EF4-FFF2-40B4-BE49-F238E27FC236}">
              <a16:creationId xmlns:a16="http://schemas.microsoft.com/office/drawing/2014/main" id="{7A4680FC-40BE-8FA3-17D7-D8397CB338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08" name="Line 1">
          <a:extLst>
            <a:ext uri="{FF2B5EF4-FFF2-40B4-BE49-F238E27FC236}">
              <a16:creationId xmlns:a16="http://schemas.microsoft.com/office/drawing/2014/main" id="{171326E6-D6FE-F44E-CA9F-EBCE780037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09" name="Line 1">
          <a:extLst>
            <a:ext uri="{FF2B5EF4-FFF2-40B4-BE49-F238E27FC236}">
              <a16:creationId xmlns:a16="http://schemas.microsoft.com/office/drawing/2014/main" id="{EE972F75-9557-77B3-7D59-9A17171BE4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10" name="Line 1">
          <a:extLst>
            <a:ext uri="{FF2B5EF4-FFF2-40B4-BE49-F238E27FC236}">
              <a16:creationId xmlns:a16="http://schemas.microsoft.com/office/drawing/2014/main" id="{66E201A8-8CBD-A758-446C-4A8D4189019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11" name="Line 1">
          <a:extLst>
            <a:ext uri="{FF2B5EF4-FFF2-40B4-BE49-F238E27FC236}">
              <a16:creationId xmlns:a16="http://schemas.microsoft.com/office/drawing/2014/main" id="{29AC84DB-8CE3-FB51-F16B-85424B5A41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12" name="Line 1">
          <a:extLst>
            <a:ext uri="{FF2B5EF4-FFF2-40B4-BE49-F238E27FC236}">
              <a16:creationId xmlns:a16="http://schemas.microsoft.com/office/drawing/2014/main" id="{89B0BE35-AEE7-2F41-5028-2F52C281A3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13" name="Line 1">
          <a:extLst>
            <a:ext uri="{FF2B5EF4-FFF2-40B4-BE49-F238E27FC236}">
              <a16:creationId xmlns:a16="http://schemas.microsoft.com/office/drawing/2014/main" id="{93F2A6BE-5CF7-351B-D655-549C92EBC8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14" name="Line 1">
          <a:extLst>
            <a:ext uri="{FF2B5EF4-FFF2-40B4-BE49-F238E27FC236}">
              <a16:creationId xmlns:a16="http://schemas.microsoft.com/office/drawing/2014/main" id="{2A8B6ECD-3A9E-E021-94D7-F160069F18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15" name="Line 1">
          <a:extLst>
            <a:ext uri="{FF2B5EF4-FFF2-40B4-BE49-F238E27FC236}">
              <a16:creationId xmlns:a16="http://schemas.microsoft.com/office/drawing/2014/main" id="{712703CC-A501-9F37-275F-5009886B6F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J24" sqref="J2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1" t="str">
        <f>B4&amp;L3&amp;"  일반회계 세외수입 징수현황"</f>
        <v>2023년  12월  서구  일반회계 세외수입 징수현황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5" t="s">
        <v>117</v>
      </c>
      <c r="M3" s="125"/>
      <c r="O3" s="3">
        <f>COUNTIF(O7:P77,"err")</f>
        <v>0</v>
      </c>
    </row>
    <row r="4" spans="2:16" s="4" customFormat="1" ht="18.75" customHeight="1" thickBot="1" x14ac:dyDescent="0.2">
      <c r="B4" s="130" t="s">
        <v>118</v>
      </c>
      <c r="C4" s="130"/>
      <c r="D4" s="130"/>
      <c r="E4" s="1"/>
      <c r="F4" s="1"/>
      <c r="G4" s="1"/>
      <c r="H4" s="1"/>
      <c r="I4" s="1"/>
      <c r="J4" s="1"/>
      <c r="K4" s="1"/>
      <c r="L4" s="122" t="s">
        <v>13</v>
      </c>
      <c r="M4" s="122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6" t="s">
        <v>9</v>
      </c>
      <c r="M5" s="127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3" t="s">
        <v>18</v>
      </c>
      <c r="C7" s="124"/>
      <c r="D7" s="124"/>
      <c r="E7" s="26">
        <f>E8+E40+E62</f>
        <v>79964225000</v>
      </c>
      <c r="F7" s="26">
        <f t="shared" ref="F7:K7" si="0">F8+F40+F62</f>
        <v>122965490581</v>
      </c>
      <c r="G7" s="26">
        <f t="shared" si="0"/>
        <v>85010878829</v>
      </c>
      <c r="H7" s="26">
        <f t="shared" si="0"/>
        <v>1078806156</v>
      </c>
      <c r="I7" s="26">
        <f t="shared" si="0"/>
        <v>36875805596</v>
      </c>
      <c r="J7" s="26">
        <f t="shared" si="0"/>
        <v>32908545386</v>
      </c>
      <c r="K7" s="26">
        <f t="shared" si="0"/>
        <v>3967260210</v>
      </c>
      <c r="L7" s="27">
        <f>IFERROR(G7/E7,0)*100</f>
        <v>106.31113954896705</v>
      </c>
      <c r="M7" s="28">
        <f>IFERROR(G7/F7,0)*100</f>
        <v>69.13393215229074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8" t="s">
        <v>19</v>
      </c>
      <c r="C8" s="129"/>
      <c r="D8" s="129"/>
      <c r="E8" s="29">
        <f t="shared" ref="E8:K8" si="1">E9+E12+E22+E28+E34+E36</f>
        <v>56425090000</v>
      </c>
      <c r="F8" s="29">
        <f t="shared" si="1"/>
        <v>60243137297</v>
      </c>
      <c r="G8" s="29">
        <f t="shared" si="1"/>
        <v>60101469187</v>
      </c>
      <c r="H8" s="29">
        <f t="shared" si="1"/>
        <v>0</v>
      </c>
      <c r="I8" s="29">
        <f t="shared" si="1"/>
        <v>141668110</v>
      </c>
      <c r="J8" s="29">
        <f t="shared" si="1"/>
        <v>103661120</v>
      </c>
      <c r="K8" s="29">
        <f t="shared" si="1"/>
        <v>38006990</v>
      </c>
      <c r="L8" s="29">
        <f t="shared" ref="L8:L77" si="2">IFERROR(G8/E8,0)*100</f>
        <v>106.51550433858412</v>
      </c>
      <c r="M8" s="30">
        <f t="shared" ref="M8:M77" si="3">IFERROR(G8/F8,0)*100</f>
        <v>99.764839421789119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138516000</v>
      </c>
      <c r="F9" s="33">
        <v>1353035660</v>
      </c>
      <c r="G9" s="33">
        <v>1347609080</v>
      </c>
      <c r="H9" s="33">
        <v>0</v>
      </c>
      <c r="I9" s="33">
        <v>5426580</v>
      </c>
      <c r="J9" s="33">
        <v>5330600</v>
      </c>
      <c r="K9" s="33">
        <v>95980</v>
      </c>
      <c r="L9" s="33">
        <f t="shared" si="2"/>
        <v>972.89055415980829</v>
      </c>
      <c r="M9" s="34">
        <f t="shared" si="3"/>
        <v>99.598932965299667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911924270</v>
      </c>
      <c r="G10" s="36">
        <v>911838690</v>
      </c>
      <c r="H10" s="36">
        <v>0</v>
      </c>
      <c r="I10" s="37">
        <v>85580</v>
      </c>
      <c r="J10" s="37">
        <v>9600</v>
      </c>
      <c r="K10" s="37">
        <v>75980</v>
      </c>
      <c r="L10" s="37">
        <f t="shared" si="2"/>
        <v>0</v>
      </c>
      <c r="M10" s="38">
        <f t="shared" si="3"/>
        <v>99.990615448802572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138516000</v>
      </c>
      <c r="F11" s="36">
        <v>441111390</v>
      </c>
      <c r="G11" s="36">
        <v>435770390</v>
      </c>
      <c r="H11" s="36">
        <v>0</v>
      </c>
      <c r="I11" s="37">
        <v>5341000</v>
      </c>
      <c r="J11" s="37">
        <v>5321000</v>
      </c>
      <c r="K11" s="37">
        <v>20000</v>
      </c>
      <c r="L11" s="37">
        <f t="shared" si="2"/>
        <v>314.59931704640616</v>
      </c>
      <c r="M11" s="38">
        <f t="shared" si="3"/>
        <v>98.789194720181669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9530652000</v>
      </c>
      <c r="F12" s="33">
        <v>6475850879</v>
      </c>
      <c r="G12" s="33">
        <v>6386277702</v>
      </c>
      <c r="H12" s="33">
        <v>0</v>
      </c>
      <c r="I12" s="33">
        <v>89573177</v>
      </c>
      <c r="J12" s="33">
        <v>68329007</v>
      </c>
      <c r="K12" s="33">
        <v>21244170</v>
      </c>
      <c r="L12" s="33">
        <f t="shared" si="2"/>
        <v>67.007773466075562</v>
      </c>
      <c r="M12" s="34">
        <f t="shared" si="3"/>
        <v>98.61681223558638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2050000000</v>
      </c>
      <c r="F13" s="36">
        <v>3325163065</v>
      </c>
      <c r="G13" s="36">
        <v>3264191165</v>
      </c>
      <c r="H13" s="36">
        <v>0</v>
      </c>
      <c r="I13" s="37">
        <v>60971900</v>
      </c>
      <c r="J13" s="37">
        <v>60569500</v>
      </c>
      <c r="K13" s="37">
        <v>402400</v>
      </c>
      <c r="L13" s="37">
        <f t="shared" si="2"/>
        <v>159.22883731707319</v>
      </c>
      <c r="M13" s="38">
        <f t="shared" si="3"/>
        <v>98.166348572742862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261900</v>
      </c>
      <c r="G14" s="36">
        <v>261900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100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14629420</v>
      </c>
      <c r="G17" s="36">
        <v>13614990</v>
      </c>
      <c r="H17" s="36">
        <v>0</v>
      </c>
      <c r="I17" s="37">
        <v>1014430</v>
      </c>
      <c r="J17" s="37">
        <v>0</v>
      </c>
      <c r="K17" s="37">
        <v>1014430</v>
      </c>
      <c r="L17" s="37">
        <f t="shared" si="2"/>
        <v>0</v>
      </c>
      <c r="M17" s="38">
        <f t="shared" si="3"/>
        <v>93.065822158363076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5928478000</v>
      </c>
      <c r="F19" s="36">
        <v>2500344384</v>
      </c>
      <c r="G19" s="36">
        <v>2491967507</v>
      </c>
      <c r="H19" s="36">
        <v>0</v>
      </c>
      <c r="I19" s="37">
        <v>8376877</v>
      </c>
      <c r="J19" s="37">
        <v>7503917</v>
      </c>
      <c r="K19" s="37">
        <v>872960</v>
      </c>
      <c r="L19" s="37">
        <f t="shared" si="2"/>
        <v>42.033849278010308</v>
      </c>
      <c r="M19" s="38">
        <f t="shared" si="3"/>
        <v>99.664971071441016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71042400</v>
      </c>
      <c r="G20" s="36">
        <v>71042400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1495698000</v>
      </c>
      <c r="F21" s="36">
        <v>564409710</v>
      </c>
      <c r="G21" s="36">
        <v>545199740</v>
      </c>
      <c r="H21" s="36">
        <v>0</v>
      </c>
      <c r="I21" s="37">
        <v>19209970</v>
      </c>
      <c r="J21" s="37">
        <v>255590</v>
      </c>
      <c r="K21" s="37">
        <v>18954380</v>
      </c>
      <c r="L21" s="37">
        <f t="shared" si="2"/>
        <v>36.451191350125498</v>
      </c>
      <c r="M21" s="38">
        <f t="shared" si="3"/>
        <v>96.596449412608436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13773519000</v>
      </c>
      <c r="F22" s="33">
        <v>15748671681</v>
      </c>
      <c r="G22" s="33">
        <v>15708206761</v>
      </c>
      <c r="H22" s="33">
        <v>0</v>
      </c>
      <c r="I22" s="33">
        <v>40464920</v>
      </c>
      <c r="J22" s="33">
        <v>23818500</v>
      </c>
      <c r="K22" s="33">
        <v>16646420</v>
      </c>
      <c r="L22" s="33">
        <f t="shared" si="2"/>
        <v>114.04643040750879</v>
      </c>
      <c r="M22" s="34">
        <f t="shared" si="3"/>
        <v>99.743058203132023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3"/>
      <c r="C23" s="35" t="s">
        <v>34</v>
      </c>
      <c r="D23" s="35"/>
      <c r="E23" s="36">
        <v>1732814000</v>
      </c>
      <c r="F23" s="36">
        <v>1631623260</v>
      </c>
      <c r="G23" s="36">
        <v>1615403810</v>
      </c>
      <c r="H23" s="36">
        <v>0</v>
      </c>
      <c r="I23" s="37">
        <v>16219450</v>
      </c>
      <c r="J23" s="37">
        <v>0</v>
      </c>
      <c r="K23" s="37">
        <v>16219450</v>
      </c>
      <c r="L23" s="37">
        <f t="shared" si="2"/>
        <v>93.224305089871166</v>
      </c>
      <c r="M23" s="38">
        <f t="shared" si="3"/>
        <v>99.005931675673708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3"/>
      <c r="C24" s="35" t="s">
        <v>35</v>
      </c>
      <c r="D24" s="35"/>
      <c r="E24" s="36">
        <v>11826885000</v>
      </c>
      <c r="F24" s="36">
        <v>13494546460</v>
      </c>
      <c r="G24" s="36">
        <v>13494546460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114.1005975791597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3"/>
      <c r="C25" s="35" t="s">
        <v>36</v>
      </c>
      <c r="D25" s="35"/>
      <c r="E25" s="36">
        <v>13420000</v>
      </c>
      <c r="F25" s="36">
        <v>12838500</v>
      </c>
      <c r="G25" s="36">
        <v>12838500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95.666915052160945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3"/>
      <c r="C26" s="35" t="s">
        <v>37</v>
      </c>
      <c r="D26" s="35"/>
      <c r="E26" s="36">
        <v>8000000</v>
      </c>
      <c r="F26" s="36">
        <v>65874660</v>
      </c>
      <c r="G26" s="36">
        <v>65581010</v>
      </c>
      <c r="H26" s="36">
        <v>0</v>
      </c>
      <c r="I26" s="37">
        <v>293650</v>
      </c>
      <c r="J26" s="37">
        <v>0</v>
      </c>
      <c r="K26" s="37">
        <v>293650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3"/>
      <c r="C27" s="35" t="s">
        <v>38</v>
      </c>
      <c r="D27" s="35"/>
      <c r="E27" s="36">
        <v>192400000</v>
      </c>
      <c r="F27" s="36">
        <v>543788801</v>
      </c>
      <c r="G27" s="36">
        <v>519836981</v>
      </c>
      <c r="H27" s="36">
        <v>0</v>
      </c>
      <c r="I27" s="37">
        <v>23951820</v>
      </c>
      <c r="J27" s="37">
        <v>23818500</v>
      </c>
      <c r="K27" s="37">
        <v>133320</v>
      </c>
      <c r="L27" s="37">
        <f t="shared" si="2"/>
        <v>270.18554106029103</v>
      </c>
      <c r="M27" s="38">
        <f t="shared" si="3"/>
        <v>95.595381891654668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3391773000</v>
      </c>
      <c r="F28" s="33">
        <v>1916510770</v>
      </c>
      <c r="G28" s="33">
        <v>1916510770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56.504688550796288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3"/>
      <c r="C29" s="35" t="s">
        <v>40</v>
      </c>
      <c r="D29" s="35"/>
      <c r="E29" s="36">
        <v>3391773000</v>
      </c>
      <c r="F29" s="36">
        <v>8438600</v>
      </c>
      <c r="G29" s="36">
        <v>8438600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0.24879613110900994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3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3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3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3"/>
      <c r="C33" s="35" t="s">
        <v>44</v>
      </c>
      <c r="D33" s="35"/>
      <c r="E33" s="36">
        <v>0</v>
      </c>
      <c r="F33" s="36">
        <v>1908072170</v>
      </c>
      <c r="G33" s="36">
        <v>1908072170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26484803000</v>
      </c>
      <c r="F34" s="33">
        <v>29219476500</v>
      </c>
      <c r="G34" s="33">
        <v>29219476500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110.32544399140896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26484803000</v>
      </c>
      <c r="F35" s="36">
        <v>29219476500</v>
      </c>
      <c r="G35" s="36">
        <v>29219476500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110.32544399140896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3105827000</v>
      </c>
      <c r="F36" s="33">
        <v>5529591807</v>
      </c>
      <c r="G36" s="33">
        <v>5523388374</v>
      </c>
      <c r="H36" s="33">
        <v>0</v>
      </c>
      <c r="I36" s="33">
        <v>6203433</v>
      </c>
      <c r="J36" s="33">
        <v>6183013</v>
      </c>
      <c r="K36" s="33">
        <v>20420</v>
      </c>
      <c r="L36" s="39">
        <f t="shared" si="2"/>
        <v>177.83953755312191</v>
      </c>
      <c r="M36" s="40">
        <f t="shared" si="3"/>
        <v>99.887813907128788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3"/>
      <c r="C37" s="35" t="s">
        <v>47</v>
      </c>
      <c r="D37" s="35"/>
      <c r="E37" s="36">
        <v>3105827000</v>
      </c>
      <c r="F37" s="36">
        <v>5378385710</v>
      </c>
      <c r="G37" s="36">
        <v>5372187757</v>
      </c>
      <c r="H37" s="36">
        <v>0</v>
      </c>
      <c r="I37" s="37">
        <v>6197953</v>
      </c>
      <c r="J37" s="37">
        <v>6183013</v>
      </c>
      <c r="K37" s="37">
        <v>14940</v>
      </c>
      <c r="L37" s="41">
        <f t="shared" si="2"/>
        <v>172.97124910692062</v>
      </c>
      <c r="M37" s="42">
        <f t="shared" si="3"/>
        <v>99.884761834978178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3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3"/>
      <c r="C39" s="35" t="s">
        <v>49</v>
      </c>
      <c r="D39" s="35"/>
      <c r="E39" s="36">
        <v>0</v>
      </c>
      <c r="F39" s="36">
        <v>151206097</v>
      </c>
      <c r="G39" s="36">
        <v>151200617</v>
      </c>
      <c r="H39" s="36">
        <v>0</v>
      </c>
      <c r="I39" s="37">
        <v>5480</v>
      </c>
      <c r="J39" s="37">
        <v>0</v>
      </c>
      <c r="K39" s="37">
        <v>5480</v>
      </c>
      <c r="L39" s="41">
        <f t="shared" si="2"/>
        <v>0</v>
      </c>
      <c r="M39" s="42">
        <f t="shared" si="3"/>
        <v>99.996375807517865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1" t="s">
        <v>50</v>
      </c>
      <c r="C40" s="132"/>
      <c r="D40" s="132"/>
      <c r="E40" s="43">
        <v>14448755000</v>
      </c>
      <c r="F40" s="43">
        <v>46808126959</v>
      </c>
      <c r="G40" s="43">
        <v>16962063897</v>
      </c>
      <c r="H40" s="43">
        <v>1078806156</v>
      </c>
      <c r="I40" s="43">
        <v>28767256906</v>
      </c>
      <c r="J40" s="43">
        <v>28291560186</v>
      </c>
      <c r="K40" s="43">
        <v>475696720</v>
      </c>
      <c r="L40" s="44">
        <f t="shared" si="2"/>
        <v>117.39463986343459</v>
      </c>
      <c r="M40" s="45">
        <f t="shared" si="3"/>
        <v>36.237433537678932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68703150</v>
      </c>
      <c r="G41" s="33">
        <v>68703150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66950150</v>
      </c>
      <c r="G44" s="47">
        <v>66950150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1753000</v>
      </c>
      <c r="G45" s="47">
        <v>1753000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14000000</v>
      </c>
      <c r="F46" s="33">
        <v>14000000</v>
      </c>
      <c r="G46" s="33">
        <v>14000000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100</v>
      </c>
      <c r="M46" s="40">
        <f t="shared" si="3"/>
        <v>100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14000000</v>
      </c>
      <c r="F47" s="47">
        <v>14000000</v>
      </c>
      <c r="G47" s="47">
        <v>14000000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100</v>
      </c>
      <c r="M47" s="42">
        <f>IFERROR(G47/F47,0)*100</f>
        <v>100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4492000</v>
      </c>
      <c r="F48" s="33">
        <v>1109496022</v>
      </c>
      <c r="G48" s="33">
        <v>1107684816</v>
      </c>
      <c r="H48" s="33">
        <v>0</v>
      </c>
      <c r="I48" s="33">
        <v>1811206</v>
      </c>
      <c r="J48" s="33">
        <v>1811206</v>
      </c>
      <c r="K48" s="33">
        <v>0</v>
      </c>
      <c r="L48" s="39">
        <f t="shared" si="2"/>
        <v>24659.056455921636</v>
      </c>
      <c r="M48" s="40">
        <f t="shared" si="3"/>
        <v>99.836754169092458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424120</v>
      </c>
      <c r="G49" s="47">
        <v>424120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100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4492000</v>
      </c>
      <c r="F50" s="47">
        <v>1031763690</v>
      </c>
      <c r="G50" s="47">
        <v>1029952484</v>
      </c>
      <c r="H50" s="47">
        <v>0</v>
      </c>
      <c r="I50" s="37">
        <v>1811206</v>
      </c>
      <c r="J50" s="37">
        <v>1811206</v>
      </c>
      <c r="K50" s="37">
        <v>0</v>
      </c>
      <c r="L50" s="41">
        <f>IFERROR(G50/E50,0)*100</f>
        <v>22928.594924309884</v>
      </c>
      <c r="M50" s="42">
        <f>IFERROR(G50/F50,0)*100</f>
        <v>99.824455345971714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77308212</v>
      </c>
      <c r="G51" s="47">
        <v>77308212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10388313000</v>
      </c>
      <c r="F52" s="33">
        <v>12305082151</v>
      </c>
      <c r="G52" s="33">
        <v>12232314032</v>
      </c>
      <c r="H52" s="33">
        <v>12702090</v>
      </c>
      <c r="I52" s="33">
        <v>60066029</v>
      </c>
      <c r="J52" s="33">
        <v>56598329</v>
      </c>
      <c r="K52" s="33">
        <v>3467700</v>
      </c>
      <c r="L52" s="39">
        <f t="shared" si="2"/>
        <v>117.75072653278738</v>
      </c>
      <c r="M52" s="40">
        <f t="shared" si="3"/>
        <v>99.40863361896298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135530</v>
      </c>
      <c r="G53" s="47">
        <v>135530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100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2888000000</v>
      </c>
      <c r="F55" s="47">
        <v>2070676500</v>
      </c>
      <c r="G55" s="47">
        <v>2070676500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71.699324792243772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289429350</v>
      </c>
      <c r="G56" s="47">
        <v>273324950</v>
      </c>
      <c r="H56" s="47">
        <v>0</v>
      </c>
      <c r="I56" s="37">
        <v>16104400</v>
      </c>
      <c r="J56" s="37">
        <v>16104400</v>
      </c>
      <c r="K56" s="37">
        <v>0</v>
      </c>
      <c r="L56" s="41">
        <f t="shared" si="2"/>
        <v>0</v>
      </c>
      <c r="M56" s="42">
        <f t="shared" si="3"/>
        <v>94.435809637135975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4063750</v>
      </c>
      <c r="G58" s="47">
        <v>4063750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7500313000</v>
      </c>
      <c r="F59" s="47">
        <v>9940777021</v>
      </c>
      <c r="G59" s="47">
        <v>9884113302</v>
      </c>
      <c r="H59" s="47">
        <v>12702090</v>
      </c>
      <c r="I59" s="37">
        <v>43961629</v>
      </c>
      <c r="J59" s="37">
        <v>40493929</v>
      </c>
      <c r="K59" s="37">
        <v>3467700</v>
      </c>
      <c r="L59" s="41">
        <f t="shared" si="2"/>
        <v>131.78267762958694</v>
      </c>
      <c r="M59" s="42">
        <f t="shared" si="3"/>
        <v>99.42998702334539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4041950000</v>
      </c>
      <c r="F60" s="50">
        <v>33310845636</v>
      </c>
      <c r="G60" s="50">
        <v>3539361899</v>
      </c>
      <c r="H60" s="50">
        <v>1066104066</v>
      </c>
      <c r="I60" s="50">
        <v>28705379671</v>
      </c>
      <c r="J60" s="50">
        <v>28233150651</v>
      </c>
      <c r="K60" s="50">
        <v>472229020</v>
      </c>
      <c r="L60" s="39">
        <f t="shared" si="2"/>
        <v>87.56570217345589</v>
      </c>
      <c r="M60" s="40">
        <f t="shared" si="3"/>
        <v>10.625253821761008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4041950000</v>
      </c>
      <c r="F61" s="47">
        <v>33310845636</v>
      </c>
      <c r="G61" s="47">
        <v>3539361899</v>
      </c>
      <c r="H61" s="47">
        <v>1066104066</v>
      </c>
      <c r="I61" s="37">
        <v>28705379671</v>
      </c>
      <c r="J61" s="37">
        <v>28233150651</v>
      </c>
      <c r="K61" s="37">
        <v>472229020</v>
      </c>
      <c r="L61" s="41">
        <f>IFERROR(G61/E61,0)*100</f>
        <v>87.56570217345589</v>
      </c>
      <c r="M61" s="42">
        <f>IFERROR(G61/F61,0)*100</f>
        <v>10.625253821761008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1" t="s">
        <v>73</v>
      </c>
      <c r="C62" s="132"/>
      <c r="D62" s="132"/>
      <c r="E62" s="43">
        <v>9090380000</v>
      </c>
      <c r="F62" s="43">
        <v>15914226325</v>
      </c>
      <c r="G62" s="43">
        <v>7947345745</v>
      </c>
      <c r="H62" s="43">
        <v>0</v>
      </c>
      <c r="I62" s="43">
        <v>7966880580</v>
      </c>
      <c r="J62" s="43">
        <v>4513324080</v>
      </c>
      <c r="K62" s="43">
        <v>3453556500</v>
      </c>
      <c r="L62" s="44">
        <f t="shared" si="2"/>
        <v>87.425891381878429</v>
      </c>
      <c r="M62" s="45">
        <f t="shared" si="3"/>
        <v>49.93862461611058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140960000</v>
      </c>
      <c r="F63" s="50">
        <v>2327247420</v>
      </c>
      <c r="G63" s="50">
        <v>529686400</v>
      </c>
      <c r="H63" s="50">
        <v>0</v>
      </c>
      <c r="I63" s="50">
        <v>1797561020</v>
      </c>
      <c r="J63" s="50">
        <v>1729741020</v>
      </c>
      <c r="K63" s="50">
        <v>67820000</v>
      </c>
      <c r="L63" s="39">
        <f t="shared" si="2"/>
        <v>375.77071509648124</v>
      </c>
      <c r="M63" s="40">
        <f t="shared" si="3"/>
        <v>22.760209999502333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140960000</v>
      </c>
      <c r="F64" s="47">
        <v>2327247420</v>
      </c>
      <c r="G64" s="47">
        <v>529686400</v>
      </c>
      <c r="H64" s="47">
        <v>0</v>
      </c>
      <c r="I64" s="37">
        <v>1797561020</v>
      </c>
      <c r="J64" s="37">
        <v>1729741020</v>
      </c>
      <c r="K64" s="37">
        <v>67820000</v>
      </c>
      <c r="L64" s="41">
        <f t="shared" si="2"/>
        <v>375.77071509648124</v>
      </c>
      <c r="M64" s="42">
        <f t="shared" si="3"/>
        <v>22.760209999502333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565000000</v>
      </c>
      <c r="F65" s="51">
        <v>1705357035</v>
      </c>
      <c r="G65" s="51">
        <v>969110595</v>
      </c>
      <c r="H65" s="51">
        <v>0</v>
      </c>
      <c r="I65" s="51">
        <v>736246440</v>
      </c>
      <c r="J65" s="51">
        <v>668848440</v>
      </c>
      <c r="K65" s="51">
        <v>67398000</v>
      </c>
      <c r="L65" s="53">
        <f t="shared" si="2"/>
        <v>171.52399911504426</v>
      </c>
      <c r="M65" s="54">
        <f t="shared" si="3"/>
        <v>56.827431154321296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565000000</v>
      </c>
      <c r="F66" s="47">
        <v>1705357035</v>
      </c>
      <c r="G66" s="47">
        <v>969110595</v>
      </c>
      <c r="H66" s="47">
        <v>0</v>
      </c>
      <c r="I66" s="37">
        <v>736246440</v>
      </c>
      <c r="J66" s="37">
        <v>668848440</v>
      </c>
      <c r="K66" s="37">
        <v>67398000</v>
      </c>
      <c r="L66" s="41">
        <f>IFERROR(G66/E66,0)*100</f>
        <v>171.52399911504426</v>
      </c>
      <c r="M66" s="42">
        <f>IFERROR(G66/F66,0)*100</f>
        <v>56.827431154321296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129558120</v>
      </c>
      <c r="G67" s="51">
        <v>95053500</v>
      </c>
      <c r="H67" s="51">
        <v>0</v>
      </c>
      <c r="I67" s="51">
        <v>34504620</v>
      </c>
      <c r="J67" s="51">
        <v>29777040</v>
      </c>
      <c r="K67" s="51">
        <v>4727580</v>
      </c>
      <c r="L67" s="53">
        <f t="shared" si="2"/>
        <v>0</v>
      </c>
      <c r="M67" s="54">
        <f t="shared" si="3"/>
        <v>73.367458558367474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129558120</v>
      </c>
      <c r="G68" s="47">
        <v>95053500</v>
      </c>
      <c r="H68" s="47">
        <v>0</v>
      </c>
      <c r="I68" s="37">
        <v>34504620</v>
      </c>
      <c r="J68" s="37">
        <v>29777040</v>
      </c>
      <c r="K68" s="37">
        <v>4727580</v>
      </c>
      <c r="L68" s="41">
        <f t="shared" si="2"/>
        <v>0</v>
      </c>
      <c r="M68" s="42">
        <f t="shared" si="3"/>
        <v>73.367458558367474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3371600000</v>
      </c>
      <c r="F69" s="52">
        <v>4674913280</v>
      </c>
      <c r="G69" s="52">
        <v>2561684570</v>
      </c>
      <c r="H69" s="52">
        <v>0</v>
      </c>
      <c r="I69" s="52">
        <v>2113228710</v>
      </c>
      <c r="J69" s="52">
        <v>1940911510</v>
      </c>
      <c r="K69" s="52">
        <v>172317200</v>
      </c>
      <c r="L69" s="53">
        <f t="shared" si="2"/>
        <v>75.978306145450233</v>
      </c>
      <c r="M69" s="54">
        <f t="shared" si="3"/>
        <v>54.796408330380842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2424000000</v>
      </c>
      <c r="F70" s="55">
        <v>2616195140</v>
      </c>
      <c r="G70" s="55">
        <v>1160868490</v>
      </c>
      <c r="H70" s="55">
        <v>0</v>
      </c>
      <c r="I70" s="37">
        <v>1455326650</v>
      </c>
      <c r="J70" s="37">
        <v>1336669450</v>
      </c>
      <c r="K70" s="37">
        <v>118657200</v>
      </c>
      <c r="L70" s="56">
        <f t="shared" si="2"/>
        <v>47.890614273927397</v>
      </c>
      <c r="M70" s="57">
        <f t="shared" si="3"/>
        <v>44.372396854158211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947600000</v>
      </c>
      <c r="F71" s="55">
        <v>2058718140</v>
      </c>
      <c r="G71" s="55">
        <v>1400816080</v>
      </c>
      <c r="H71" s="55">
        <v>0</v>
      </c>
      <c r="I71" s="37">
        <v>657902060</v>
      </c>
      <c r="J71" s="37">
        <v>604242060</v>
      </c>
      <c r="K71" s="37">
        <v>53660000</v>
      </c>
      <c r="L71" s="56">
        <f t="shared" si="2"/>
        <v>147.82778387505275</v>
      </c>
      <c r="M71" s="57">
        <f t="shared" si="3"/>
        <v>68.043121240482193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800000</v>
      </c>
      <c r="F72" s="51">
        <v>161026080</v>
      </c>
      <c r="G72" s="51">
        <v>52191700</v>
      </c>
      <c r="H72" s="51">
        <v>0</v>
      </c>
      <c r="I72" s="51">
        <v>108834380</v>
      </c>
      <c r="J72" s="51">
        <v>108834380</v>
      </c>
      <c r="K72" s="51">
        <v>0</v>
      </c>
      <c r="L72" s="53">
        <f t="shared" si="2"/>
        <v>6523.9625000000005</v>
      </c>
      <c r="M72" s="54">
        <f t="shared" si="3"/>
        <v>32.411954634926218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800000</v>
      </c>
      <c r="F73" s="47">
        <v>161026080</v>
      </c>
      <c r="G73" s="47">
        <v>52191700</v>
      </c>
      <c r="H73" s="47">
        <v>0</v>
      </c>
      <c r="I73" s="37">
        <v>108834380</v>
      </c>
      <c r="J73" s="37">
        <v>108834380</v>
      </c>
      <c r="K73" s="37">
        <v>0</v>
      </c>
      <c r="L73" s="41">
        <f>IFERROR(G73/E73,0)*100</f>
        <v>6523.9625000000005</v>
      </c>
      <c r="M73" s="42">
        <f>IFERROR(G73/F73,0)*100</f>
        <v>32.411954634926218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5012020000</v>
      </c>
      <c r="F74" s="51">
        <v>6880324390</v>
      </c>
      <c r="G74" s="51">
        <v>3704318980</v>
      </c>
      <c r="H74" s="51">
        <v>0</v>
      </c>
      <c r="I74" s="51">
        <v>3176005410</v>
      </c>
      <c r="J74" s="51">
        <v>34711690</v>
      </c>
      <c r="K74" s="51">
        <v>3141293720</v>
      </c>
      <c r="L74" s="53">
        <f>IFERROR(G74/E74,0)*100</f>
        <v>73.908703077800965</v>
      </c>
      <c r="M74" s="54">
        <f>IFERROR(G74/F74,0)*100</f>
        <v>53.839307131854575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5012020000</v>
      </c>
      <c r="F75" s="64">
        <v>6880324390</v>
      </c>
      <c r="G75" s="64">
        <v>3704318980</v>
      </c>
      <c r="H75" s="64">
        <v>0</v>
      </c>
      <c r="I75" s="37">
        <v>3176005410</v>
      </c>
      <c r="J75" s="37">
        <v>34711690</v>
      </c>
      <c r="K75" s="37">
        <v>3141293720</v>
      </c>
      <c r="L75" s="65">
        <f>IFERROR(G75/E75,0)*100</f>
        <v>73.908703077800965</v>
      </c>
      <c r="M75" s="66">
        <f>IFERROR(G75/F75,0)*100</f>
        <v>53.839307131854575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35800000</v>
      </c>
      <c r="G76" s="51">
        <v>35300000</v>
      </c>
      <c r="H76" s="51">
        <v>0</v>
      </c>
      <c r="I76" s="51">
        <v>500000</v>
      </c>
      <c r="J76" s="51">
        <v>500000</v>
      </c>
      <c r="K76" s="51">
        <v>0</v>
      </c>
      <c r="L76" s="53">
        <f t="shared" si="2"/>
        <v>0</v>
      </c>
      <c r="M76" s="54">
        <f t="shared" si="3"/>
        <v>98.603351955307261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35800000</v>
      </c>
      <c r="G77" s="68">
        <v>35300000</v>
      </c>
      <c r="H77" s="68">
        <v>0</v>
      </c>
      <c r="I77" s="69">
        <v>500000</v>
      </c>
      <c r="J77" s="69">
        <v>500000</v>
      </c>
      <c r="K77" s="69">
        <v>0</v>
      </c>
      <c r="L77" s="70">
        <f t="shared" si="2"/>
        <v>0</v>
      </c>
      <c r="M77" s="71">
        <f t="shared" si="3"/>
        <v>98.603351955307261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  <mergeCell ref="B8:D8"/>
    <mergeCell ref="B4:D4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44" activePane="bottomLeft" state="frozen"/>
      <selection pane="bottomLeft" activeCell="F69" sqref="F69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1" t="str">
        <f>B4&amp;L3&amp;"  일반회계 지난년도 세외수입 징수현황"</f>
        <v>2023년  12월  서구  일반회계 지난년도 세외수입 징수현황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5" t="str">
        <f>'군구세외 일반회계'!L3:M3</f>
        <v>서구</v>
      </c>
      <c r="M3" s="125"/>
      <c r="O3" s="3">
        <f>COUNTIF(O7:P77,"err")</f>
        <v>0</v>
      </c>
    </row>
    <row r="4" spans="2:16" s="4" customFormat="1" ht="18.75" customHeight="1" thickBot="1" x14ac:dyDescent="0.2">
      <c r="B4" s="130" t="str">
        <f>'군구세외 일반회계'!B4:D4</f>
        <v xml:space="preserve">2023년  12월  </v>
      </c>
      <c r="C4" s="130"/>
      <c r="D4" s="130"/>
      <c r="E4" s="1"/>
      <c r="F4" s="1"/>
      <c r="G4" s="1"/>
      <c r="H4" s="1"/>
      <c r="I4" s="1"/>
      <c r="J4" s="1"/>
      <c r="K4" s="1"/>
      <c r="L4" s="122" t="s">
        <v>13</v>
      </c>
      <c r="M4" s="122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6" t="s">
        <v>9</v>
      </c>
      <c r="M5" s="127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3" t="s">
        <v>18</v>
      </c>
      <c r="C7" s="124"/>
      <c r="D7" s="124"/>
      <c r="E7" s="26">
        <v>4041950000</v>
      </c>
      <c r="F7" s="26">
        <f t="shared" ref="F7:K7" si="0">F8+F40+F62</f>
        <v>33310845636</v>
      </c>
      <c r="G7" s="26">
        <f t="shared" si="0"/>
        <v>3539361899</v>
      </c>
      <c r="H7" s="26">
        <f t="shared" si="0"/>
        <v>1066104066</v>
      </c>
      <c r="I7" s="26">
        <f t="shared" si="0"/>
        <v>28705379671</v>
      </c>
      <c r="J7" s="26">
        <f t="shared" si="0"/>
        <v>28233150651</v>
      </c>
      <c r="K7" s="26">
        <f t="shared" si="0"/>
        <v>472229020</v>
      </c>
      <c r="L7" s="27">
        <f>IFERROR(G7/E7,0)*100</f>
        <v>87.56570217345589</v>
      </c>
      <c r="M7" s="28">
        <f>IFERROR(G7/F7,0)*100</f>
        <v>10.625253821761008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8" t="s">
        <v>19</v>
      </c>
      <c r="C8" s="129"/>
      <c r="D8" s="129"/>
      <c r="E8" s="29">
        <f t="shared" ref="E8:K8" si="1">E9+E12+E22+E28+E34+E36</f>
        <v>0</v>
      </c>
      <c r="F8" s="29">
        <f t="shared" si="1"/>
        <v>526365296</v>
      </c>
      <c r="G8" s="29">
        <f t="shared" si="1"/>
        <v>314153650</v>
      </c>
      <c r="H8" s="29">
        <f t="shared" si="1"/>
        <v>38455260</v>
      </c>
      <c r="I8" s="29">
        <f t="shared" si="1"/>
        <v>173756386</v>
      </c>
      <c r="J8" s="29">
        <f t="shared" si="1"/>
        <v>173756386</v>
      </c>
      <c r="K8" s="29">
        <f t="shared" si="1"/>
        <v>0</v>
      </c>
      <c r="L8" s="29">
        <f t="shared" ref="L8:L77" si="2">IFERROR(G8/E8,0)*100</f>
        <v>0</v>
      </c>
      <c r="M8" s="30">
        <f t="shared" ref="M8:M77" si="3">IFERROR(G8/F8,0)*100</f>
        <v>59.683579519269827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84854940</v>
      </c>
      <c r="G9" s="33">
        <v>21036890</v>
      </c>
      <c r="H9" s="33">
        <v>35011740</v>
      </c>
      <c r="I9" s="33">
        <v>28806310</v>
      </c>
      <c r="J9" s="33">
        <v>28806310</v>
      </c>
      <c r="K9" s="33">
        <v>0</v>
      </c>
      <c r="L9" s="33">
        <f t="shared" si="2"/>
        <v>0</v>
      </c>
      <c r="M9" s="34">
        <f t="shared" si="3"/>
        <v>24.791591391143523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56948070</v>
      </c>
      <c r="G10" s="36">
        <v>12410680</v>
      </c>
      <c r="H10" s="36">
        <v>31018680</v>
      </c>
      <c r="I10" s="37">
        <v>13518710</v>
      </c>
      <c r="J10" s="37">
        <v>13518710</v>
      </c>
      <c r="K10" s="37">
        <v>0</v>
      </c>
      <c r="L10" s="37">
        <f t="shared" si="2"/>
        <v>0</v>
      </c>
      <c r="M10" s="38">
        <f t="shared" si="3"/>
        <v>21.792977356388022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27906870</v>
      </c>
      <c r="G11" s="36">
        <v>8626210</v>
      </c>
      <c r="H11" s="36">
        <v>3993060</v>
      </c>
      <c r="I11" s="37">
        <v>15287600</v>
      </c>
      <c r="J11" s="37">
        <v>15287600</v>
      </c>
      <c r="K11" s="37">
        <v>0</v>
      </c>
      <c r="L11" s="37">
        <f t="shared" si="2"/>
        <v>0</v>
      </c>
      <c r="M11" s="38">
        <f t="shared" si="3"/>
        <v>30.91070406677639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409842016</v>
      </c>
      <c r="G12" s="33">
        <v>264140180</v>
      </c>
      <c r="H12" s="33">
        <v>3443520</v>
      </c>
      <c r="I12" s="33">
        <v>142258316</v>
      </c>
      <c r="J12" s="33">
        <v>142258316</v>
      </c>
      <c r="K12" s="33">
        <v>0</v>
      </c>
      <c r="L12" s="33">
        <f t="shared" si="2"/>
        <v>0</v>
      </c>
      <c r="M12" s="34">
        <f t="shared" si="3"/>
        <v>64.449268178497348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181870910</v>
      </c>
      <c r="G13" s="36">
        <v>40239220</v>
      </c>
      <c r="H13" s="36">
        <v>3054970</v>
      </c>
      <c r="I13" s="37">
        <v>138576720</v>
      </c>
      <c r="J13" s="37">
        <v>138576720</v>
      </c>
      <c r="K13" s="37">
        <v>0</v>
      </c>
      <c r="L13" s="37">
        <f t="shared" si="2"/>
        <v>0</v>
      </c>
      <c r="M13" s="38">
        <f t="shared" si="3"/>
        <v>22.125154594541812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-2940570</v>
      </c>
      <c r="G14" s="36">
        <v>207530</v>
      </c>
      <c r="H14" s="36">
        <v>0</v>
      </c>
      <c r="I14" s="37">
        <v>-3148100</v>
      </c>
      <c r="J14" s="37">
        <v>-3148100</v>
      </c>
      <c r="K14" s="37">
        <v>0</v>
      </c>
      <c r="L14" s="37">
        <f t="shared" si="2"/>
        <v>0</v>
      </c>
      <c r="M14" s="38">
        <f t="shared" si="3"/>
        <v>-7.0574752513968386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14364023</v>
      </c>
      <c r="G17" s="36">
        <v>3147610</v>
      </c>
      <c r="H17" s="36">
        <v>59520</v>
      </c>
      <c r="I17" s="37">
        <v>11156893</v>
      </c>
      <c r="J17" s="37">
        <v>11156893</v>
      </c>
      <c r="K17" s="37">
        <v>0</v>
      </c>
      <c r="L17" s="37">
        <f t="shared" si="2"/>
        <v>0</v>
      </c>
      <c r="M17" s="38">
        <f t="shared" si="3"/>
        <v>21.913150654242202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461501</v>
      </c>
      <c r="G19" s="36">
        <v>0</v>
      </c>
      <c r="H19" s="36">
        <v>0</v>
      </c>
      <c r="I19" s="37">
        <v>461501</v>
      </c>
      <c r="J19" s="37">
        <v>461501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216086152</v>
      </c>
      <c r="G21" s="36">
        <v>220545820</v>
      </c>
      <c r="H21" s="36">
        <v>329030</v>
      </c>
      <c r="I21" s="37">
        <v>-4788698</v>
      </c>
      <c r="J21" s="37">
        <v>-4788698</v>
      </c>
      <c r="K21" s="37">
        <v>0</v>
      </c>
      <c r="L21" s="37">
        <f t="shared" si="2"/>
        <v>0</v>
      </c>
      <c r="M21" s="38">
        <f t="shared" si="3"/>
        <v>102.06383794552463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41836810</v>
      </c>
      <c r="G22" s="33">
        <v>28976580</v>
      </c>
      <c r="H22" s="33">
        <v>0</v>
      </c>
      <c r="I22" s="33">
        <v>12860230</v>
      </c>
      <c r="J22" s="33">
        <v>12860230</v>
      </c>
      <c r="K22" s="33">
        <v>0</v>
      </c>
      <c r="L22" s="33">
        <f t="shared" si="2"/>
        <v>0</v>
      </c>
      <c r="M22" s="34">
        <f t="shared" si="3"/>
        <v>69.260968988792399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3"/>
      <c r="C23" s="35" t="s">
        <v>34</v>
      </c>
      <c r="D23" s="35"/>
      <c r="E23" s="36"/>
      <c r="F23" s="36">
        <v>9149060</v>
      </c>
      <c r="G23" s="36">
        <v>9392350</v>
      </c>
      <c r="H23" s="36">
        <v>0</v>
      </c>
      <c r="I23" s="37">
        <v>-243290</v>
      </c>
      <c r="J23" s="37">
        <v>-243290</v>
      </c>
      <c r="K23" s="37">
        <v>0</v>
      </c>
      <c r="L23" s="37">
        <f t="shared" si="2"/>
        <v>0</v>
      </c>
      <c r="M23" s="38">
        <f t="shared" si="3"/>
        <v>102.65918028737377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3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3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3"/>
      <c r="C26" s="35" t="s">
        <v>37</v>
      </c>
      <c r="D26" s="35"/>
      <c r="E26" s="36"/>
      <c r="F26" s="36">
        <v>24100</v>
      </c>
      <c r="G26" s="36">
        <v>24100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3"/>
      <c r="C27" s="35" t="s">
        <v>38</v>
      </c>
      <c r="D27" s="35"/>
      <c r="E27" s="36"/>
      <c r="F27" s="36">
        <v>19848130</v>
      </c>
      <c r="G27" s="36">
        <v>19560130</v>
      </c>
      <c r="H27" s="36">
        <v>0</v>
      </c>
      <c r="I27" s="37">
        <v>288000</v>
      </c>
      <c r="J27" s="37">
        <v>288000</v>
      </c>
      <c r="K27" s="37">
        <v>0</v>
      </c>
      <c r="L27" s="37">
        <f t="shared" si="2"/>
        <v>0</v>
      </c>
      <c r="M27" s="38">
        <f t="shared" si="3"/>
        <v>98.54898169248186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3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3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3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3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3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2400</v>
      </c>
      <c r="G36" s="33">
        <v>0</v>
      </c>
      <c r="H36" s="33">
        <v>0</v>
      </c>
      <c r="I36" s="33">
        <v>2400</v>
      </c>
      <c r="J36" s="33">
        <v>2400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3"/>
      <c r="C37" s="35" t="s">
        <v>47</v>
      </c>
      <c r="D37" s="35"/>
      <c r="E37" s="36"/>
      <c r="F37" s="36">
        <v>2400</v>
      </c>
      <c r="G37" s="36">
        <v>0</v>
      </c>
      <c r="H37" s="36">
        <v>0</v>
      </c>
      <c r="I37" s="37">
        <v>2400</v>
      </c>
      <c r="J37" s="37">
        <v>2400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3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3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1" t="s">
        <v>50</v>
      </c>
      <c r="C40" s="132"/>
      <c r="D40" s="132"/>
      <c r="E40" s="43">
        <v>0</v>
      </c>
      <c r="F40" s="43">
        <v>2489296888</v>
      </c>
      <c r="G40" s="43">
        <v>84630040</v>
      </c>
      <c r="H40" s="43">
        <v>11824880</v>
      </c>
      <c r="I40" s="43">
        <v>2392841968</v>
      </c>
      <c r="J40" s="43">
        <v>2392841968</v>
      </c>
      <c r="K40" s="43">
        <v>0</v>
      </c>
      <c r="L40" s="44">
        <f t="shared" si="2"/>
        <v>0</v>
      </c>
      <c r="M40" s="45">
        <f t="shared" si="3"/>
        <v>3.3997567910830888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2489296888</v>
      </c>
      <c r="G52" s="33">
        <v>84630040</v>
      </c>
      <c r="H52" s="33">
        <v>11824880</v>
      </c>
      <c r="I52" s="33">
        <v>2392841968</v>
      </c>
      <c r="J52" s="33">
        <v>2392841968</v>
      </c>
      <c r="K52" s="33">
        <v>0</v>
      </c>
      <c r="L52" s="39">
        <f t="shared" si="2"/>
        <v>0</v>
      </c>
      <c r="M52" s="40">
        <f t="shared" si="3"/>
        <v>3.3997567910830888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100</v>
      </c>
      <c r="G55" s="47">
        <v>100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1024486950</v>
      </c>
      <c r="G56" s="47">
        <v>86371000</v>
      </c>
      <c r="H56" s="47">
        <v>0</v>
      </c>
      <c r="I56" s="37">
        <v>938115950</v>
      </c>
      <c r="J56" s="37">
        <v>938115950</v>
      </c>
      <c r="K56" s="37">
        <v>0</v>
      </c>
      <c r="L56" s="41">
        <f t="shared" si="2"/>
        <v>0</v>
      </c>
      <c r="M56" s="42">
        <f t="shared" si="3"/>
        <v>8.4306588775972209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1464685838</v>
      </c>
      <c r="G59" s="47">
        <v>-1741060</v>
      </c>
      <c r="H59" s="47">
        <v>11824880</v>
      </c>
      <c r="I59" s="37">
        <v>1454602018</v>
      </c>
      <c r="J59" s="37">
        <v>1454602018</v>
      </c>
      <c r="K59" s="37">
        <v>0</v>
      </c>
      <c r="L59" s="41">
        <f t="shared" si="2"/>
        <v>0</v>
      </c>
      <c r="M59" s="42">
        <f t="shared" si="3"/>
        <v>-0.11886917691355463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1" t="s">
        <v>73</v>
      </c>
      <c r="C62" s="132"/>
      <c r="D62" s="132"/>
      <c r="E62" s="43">
        <v>0</v>
      </c>
      <c r="F62" s="43">
        <v>30295183452</v>
      </c>
      <c r="G62" s="43">
        <v>3140578209</v>
      </c>
      <c r="H62" s="43">
        <v>1015823926</v>
      </c>
      <c r="I62" s="43">
        <v>26138781317</v>
      </c>
      <c r="J62" s="43">
        <v>25666552297</v>
      </c>
      <c r="K62" s="43">
        <v>472229020</v>
      </c>
      <c r="L62" s="44">
        <f t="shared" si="2"/>
        <v>0</v>
      </c>
      <c r="M62" s="45">
        <f t="shared" si="3"/>
        <v>10.366592478226661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5456957373</v>
      </c>
      <c r="G63" s="50">
        <v>10621000</v>
      </c>
      <c r="H63" s="50">
        <v>0</v>
      </c>
      <c r="I63" s="50">
        <v>5446336373</v>
      </c>
      <c r="J63" s="50">
        <v>5446336373</v>
      </c>
      <c r="K63" s="50">
        <v>0</v>
      </c>
      <c r="L63" s="39">
        <f t="shared" si="2"/>
        <v>0</v>
      </c>
      <c r="M63" s="40">
        <f t="shared" si="3"/>
        <v>0.1946322698533566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5456957373</v>
      </c>
      <c r="G64" s="47">
        <v>10621000</v>
      </c>
      <c r="H64" s="47">
        <v>0</v>
      </c>
      <c r="I64" s="37">
        <v>5446336373</v>
      </c>
      <c r="J64" s="37">
        <v>5446336373</v>
      </c>
      <c r="K64" s="37">
        <v>0</v>
      </c>
      <c r="L64" s="41">
        <f t="shared" si="2"/>
        <v>0</v>
      </c>
      <c r="M64" s="42">
        <f t="shared" si="3"/>
        <v>0.1946322698533566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2511800984</v>
      </c>
      <c r="G65" s="51">
        <v>331428127</v>
      </c>
      <c r="H65" s="51">
        <v>52132370</v>
      </c>
      <c r="I65" s="51">
        <v>2128240487</v>
      </c>
      <c r="J65" s="51">
        <v>2128240487</v>
      </c>
      <c r="K65" s="51">
        <v>0</v>
      </c>
      <c r="L65" s="53">
        <f t="shared" si="2"/>
        <v>0</v>
      </c>
      <c r="M65" s="54">
        <f t="shared" si="3"/>
        <v>13.194840240575365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2511800984</v>
      </c>
      <c r="G66" s="47">
        <v>331428127</v>
      </c>
      <c r="H66" s="47">
        <v>52132370</v>
      </c>
      <c r="I66" s="37">
        <v>2128240487</v>
      </c>
      <c r="J66" s="37">
        <v>2128240487</v>
      </c>
      <c r="K66" s="37">
        <v>0</v>
      </c>
      <c r="L66" s="41">
        <f>IFERROR(G66/E66,0)*100</f>
        <v>0</v>
      </c>
      <c r="M66" s="42">
        <f>IFERROR(G66/F66,0)*100</f>
        <v>13.194840240575365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238659620</v>
      </c>
      <c r="G67" s="51">
        <v>1479870</v>
      </c>
      <c r="H67" s="51">
        <v>54104770</v>
      </c>
      <c r="I67" s="51">
        <v>183074980</v>
      </c>
      <c r="J67" s="51">
        <v>183074980</v>
      </c>
      <c r="K67" s="51">
        <v>0</v>
      </c>
      <c r="L67" s="53">
        <f t="shared" si="2"/>
        <v>0</v>
      </c>
      <c r="M67" s="54">
        <f t="shared" si="3"/>
        <v>0.62007557038765082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238659620</v>
      </c>
      <c r="G68" s="47">
        <v>1479870</v>
      </c>
      <c r="H68" s="47">
        <v>54104770</v>
      </c>
      <c r="I68" s="37">
        <v>183074980</v>
      </c>
      <c r="J68" s="37">
        <v>183074980</v>
      </c>
      <c r="K68" s="37">
        <v>0</v>
      </c>
      <c r="L68" s="41">
        <f t="shared" si="2"/>
        <v>0</v>
      </c>
      <c r="M68" s="42">
        <f t="shared" si="3"/>
        <v>0.62007557038765082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0</v>
      </c>
      <c r="F69" s="52">
        <v>19254858824</v>
      </c>
      <c r="G69" s="52">
        <v>1241619562</v>
      </c>
      <c r="H69" s="52">
        <v>908586786</v>
      </c>
      <c r="I69" s="52">
        <v>17104652476</v>
      </c>
      <c r="J69" s="52">
        <v>17104652476</v>
      </c>
      <c r="K69" s="52">
        <v>0</v>
      </c>
      <c r="L69" s="53">
        <f t="shared" si="2"/>
        <v>0</v>
      </c>
      <c r="M69" s="54">
        <f t="shared" si="3"/>
        <v>6.4483441470492497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17048202647</v>
      </c>
      <c r="G70" s="55">
        <v>1063787795</v>
      </c>
      <c r="H70" s="55">
        <v>687347073</v>
      </c>
      <c r="I70" s="37">
        <v>15297067779</v>
      </c>
      <c r="J70" s="37">
        <v>15297067779</v>
      </c>
      <c r="K70" s="37">
        <v>0</v>
      </c>
      <c r="L70" s="56">
        <f t="shared" si="2"/>
        <v>0</v>
      </c>
      <c r="M70" s="57">
        <f t="shared" si="3"/>
        <v>6.2398823912806813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2206656177</v>
      </c>
      <c r="G71" s="55">
        <v>177831767</v>
      </c>
      <c r="H71" s="55">
        <v>221239713</v>
      </c>
      <c r="I71" s="37">
        <v>1807584697</v>
      </c>
      <c r="J71" s="37">
        <v>1807584697</v>
      </c>
      <c r="K71" s="37">
        <v>0</v>
      </c>
      <c r="L71" s="56">
        <f t="shared" si="2"/>
        <v>0</v>
      </c>
      <c r="M71" s="57">
        <f t="shared" si="3"/>
        <v>8.0588797137289596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10931140</v>
      </c>
      <c r="G72" s="51">
        <v>0</v>
      </c>
      <c r="H72" s="51">
        <v>0</v>
      </c>
      <c r="I72" s="51">
        <v>10931140</v>
      </c>
      <c r="J72" s="51">
        <v>10931140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10931140</v>
      </c>
      <c r="G73" s="47">
        <v>0</v>
      </c>
      <c r="H73" s="47">
        <v>0</v>
      </c>
      <c r="I73" s="37">
        <v>10931140</v>
      </c>
      <c r="J73" s="37">
        <v>10931140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v>2817975511</v>
      </c>
      <c r="G74" s="51">
        <v>1555029650</v>
      </c>
      <c r="H74" s="51">
        <v>0</v>
      </c>
      <c r="I74" s="51">
        <v>1262945861</v>
      </c>
      <c r="J74" s="51">
        <v>790716841</v>
      </c>
      <c r="K74" s="51">
        <v>472229020</v>
      </c>
      <c r="L74" s="53">
        <f>IFERROR(G74/E74,0)*100</f>
        <v>0</v>
      </c>
      <c r="M74" s="54">
        <f>IFERROR(G74/F74,0)*100</f>
        <v>55.182511130062132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2817975511</v>
      </c>
      <c r="G75" s="64">
        <v>1555029650</v>
      </c>
      <c r="H75" s="64">
        <v>0</v>
      </c>
      <c r="I75" s="37">
        <v>1262945861</v>
      </c>
      <c r="J75" s="37">
        <v>790716841</v>
      </c>
      <c r="K75" s="37">
        <v>472229020</v>
      </c>
      <c r="L75" s="65">
        <f>IFERROR(G75/E75,0)*100</f>
        <v>0</v>
      </c>
      <c r="M75" s="66">
        <f>IFERROR(G75/F75,0)*100</f>
        <v>55.182511130062132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4000000</v>
      </c>
      <c r="G76" s="51">
        <v>400000</v>
      </c>
      <c r="H76" s="51">
        <v>1000000</v>
      </c>
      <c r="I76" s="51">
        <v>2600000</v>
      </c>
      <c r="J76" s="51">
        <v>2600000</v>
      </c>
      <c r="K76" s="51">
        <v>0</v>
      </c>
      <c r="L76" s="53">
        <f t="shared" si="2"/>
        <v>0</v>
      </c>
      <c r="M76" s="54">
        <f t="shared" si="3"/>
        <v>10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4000000</v>
      </c>
      <c r="G77" s="68">
        <v>400000</v>
      </c>
      <c r="H77" s="68">
        <v>1000000</v>
      </c>
      <c r="I77" s="69">
        <v>2600000</v>
      </c>
      <c r="J77" s="69">
        <v>2600000</v>
      </c>
      <c r="K77" s="69">
        <v>0</v>
      </c>
      <c r="L77" s="70">
        <f t="shared" si="2"/>
        <v>0</v>
      </c>
      <c r="M77" s="71">
        <f t="shared" si="3"/>
        <v>10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7"/>
  <sheetViews>
    <sheetView showGridLines="0" zoomScaleNormal="100" workbookViewId="0">
      <pane ySplit="7" topLeftCell="A8" activePane="bottomLeft" state="frozen"/>
      <selection pane="bottomLeft" activeCell="Q10" sqref="Q1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7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7" ht="30" customHeight="1" x14ac:dyDescent="0.15">
      <c r="B2" s="121" t="str">
        <f>B4&amp;L3&amp;"  기타특별회계 세외수입 징수현황"</f>
        <v>2023년  12월  서구  기타특별회계 세외수입 징수현황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</row>
    <row r="3" spans="2:17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5" t="str">
        <f>'군구세외 일반회계'!L3:M3</f>
        <v>서구</v>
      </c>
      <c r="M3" s="125"/>
      <c r="O3" s="3">
        <f>COUNTIF(O7:P77,"err")</f>
        <v>0</v>
      </c>
    </row>
    <row r="4" spans="2:17" s="4" customFormat="1" ht="18.75" customHeight="1" thickBot="1" x14ac:dyDescent="0.2">
      <c r="B4" s="130" t="str">
        <f>'군구세외 일반회계'!B4:D4</f>
        <v xml:space="preserve">2023년  12월  </v>
      </c>
      <c r="C4" s="130"/>
      <c r="D4" s="130"/>
      <c r="E4" s="1"/>
      <c r="F4" s="1"/>
      <c r="G4" s="1"/>
      <c r="H4" s="1"/>
      <c r="I4" s="1"/>
      <c r="J4" s="1"/>
      <c r="K4" s="1"/>
      <c r="L4" s="122" t="s">
        <v>13</v>
      </c>
      <c r="M4" s="122"/>
    </row>
    <row r="5" spans="2:17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6" t="s">
        <v>9</v>
      </c>
      <c r="M5" s="127"/>
    </row>
    <row r="6" spans="2:17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7" s="9" customFormat="1" ht="20.100000000000001" customHeight="1" thickBot="1" x14ac:dyDescent="0.2">
      <c r="B7" s="123" t="s">
        <v>18</v>
      </c>
      <c r="C7" s="124"/>
      <c r="D7" s="124"/>
      <c r="E7" s="26">
        <f t="shared" ref="E7:K7" si="0">E8+E40+E62</f>
        <v>10619293000</v>
      </c>
      <c r="F7" s="26">
        <f t="shared" si="0"/>
        <v>22939316037</v>
      </c>
      <c r="G7" s="26">
        <f t="shared" si="0"/>
        <v>12701370714</v>
      </c>
      <c r="H7" s="26">
        <f t="shared" si="0"/>
        <v>1466916890</v>
      </c>
      <c r="I7" s="26">
        <f t="shared" si="0"/>
        <v>8771028433</v>
      </c>
      <c r="J7" s="26">
        <f t="shared" si="0"/>
        <v>8362148433</v>
      </c>
      <c r="K7" s="26">
        <f t="shared" si="0"/>
        <v>408880000</v>
      </c>
      <c r="L7" s="27">
        <f>IFERROR(G7/E7,0)*100</f>
        <v>119.60655680185113</v>
      </c>
      <c r="M7" s="28">
        <f>IFERROR(G7/F7,0)*100</f>
        <v>55.369439496423112</v>
      </c>
      <c r="O7" s="9" t="str">
        <f>IF(F7=G7+H7+I7,"","err")</f>
        <v/>
      </c>
      <c r="P7" s="9" t="str">
        <f>IF(I7=J7+K7,"","err")</f>
        <v/>
      </c>
    </row>
    <row r="8" spans="2:17" s="9" customFormat="1" ht="20.100000000000001" customHeight="1" x14ac:dyDescent="0.15">
      <c r="B8" s="128" t="s">
        <v>19</v>
      </c>
      <c r="C8" s="129"/>
      <c r="D8" s="129"/>
      <c r="E8" s="29">
        <f t="shared" ref="E8:K8" si="1">E9+E12+E22+E28+E34+E36</f>
        <v>2558296000</v>
      </c>
      <c r="F8" s="29">
        <f t="shared" si="1"/>
        <v>2249007340</v>
      </c>
      <c r="G8" s="29">
        <f t="shared" si="1"/>
        <v>2249007340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87.910364555157031</v>
      </c>
      <c r="M8" s="30">
        <f t="shared" ref="M8:M77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  <c r="Q8" s="5">
        <f>8362148-4537634</f>
        <v>3824514</v>
      </c>
    </row>
    <row r="9" spans="2:17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7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  <c r="Q10" s="120">
        <f>Q8/4</f>
        <v>956128.5</v>
      </c>
    </row>
    <row r="11" spans="2:17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7" s="9" customFormat="1" ht="20.100000000000001" customHeight="1" x14ac:dyDescent="0.15">
      <c r="B12" s="31" t="s">
        <v>23</v>
      </c>
      <c r="C12" s="32"/>
      <c r="D12" s="32"/>
      <c r="E12" s="33">
        <v>1837094000</v>
      </c>
      <c r="F12" s="33">
        <v>1570776550</v>
      </c>
      <c r="G12" s="33">
        <v>1570776550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85.503330259638318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7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7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7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7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1837094000</v>
      </c>
      <c r="F20" s="36">
        <v>1570776550</v>
      </c>
      <c r="G20" s="36">
        <v>1570776550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3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3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3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3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3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65000000</v>
      </c>
      <c r="G28" s="33">
        <v>65000000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3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3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3"/>
      <c r="C31" s="35" t="s">
        <v>42</v>
      </c>
      <c r="D31" s="35"/>
      <c r="E31" s="36">
        <v>0</v>
      </c>
      <c r="F31" s="36">
        <v>65000000</v>
      </c>
      <c r="G31" s="36">
        <v>65000000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3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3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721202000</v>
      </c>
      <c r="F36" s="33">
        <v>613230790</v>
      </c>
      <c r="G36" s="33">
        <v>613230790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85.02899187744903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3"/>
      <c r="C37" s="35" t="s">
        <v>47</v>
      </c>
      <c r="D37" s="35"/>
      <c r="E37" s="36">
        <v>721202000</v>
      </c>
      <c r="F37" s="36">
        <v>613230790</v>
      </c>
      <c r="G37" s="36">
        <v>613230790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85.02899187744903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3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3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1" t="s">
        <v>50</v>
      </c>
      <c r="C40" s="132"/>
      <c r="D40" s="132"/>
      <c r="E40" s="43">
        <v>3085316000</v>
      </c>
      <c r="F40" s="43">
        <v>11666950517</v>
      </c>
      <c r="G40" s="43">
        <v>3018441894</v>
      </c>
      <c r="H40" s="43">
        <v>1466916890</v>
      </c>
      <c r="I40" s="43">
        <v>7181591733</v>
      </c>
      <c r="J40" s="43">
        <v>7181591733</v>
      </c>
      <c r="K40" s="43">
        <v>0</v>
      </c>
      <c r="L40" s="44">
        <f t="shared" si="2"/>
        <v>97.832503834291202</v>
      </c>
      <c r="M40" s="45">
        <f t="shared" si="3"/>
        <v>25.871729631507446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65000000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65000000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2317014000</v>
      </c>
      <c r="F52" s="33">
        <v>2273701600</v>
      </c>
      <c r="G52" s="33">
        <v>2261507860</v>
      </c>
      <c r="H52" s="33">
        <v>0</v>
      </c>
      <c r="I52" s="33">
        <v>12193740</v>
      </c>
      <c r="J52" s="33">
        <v>12193740</v>
      </c>
      <c r="K52" s="33">
        <v>0</v>
      </c>
      <c r="L52" s="39">
        <f t="shared" si="2"/>
        <v>97.604410676845291</v>
      </c>
      <c r="M52" s="40">
        <f t="shared" si="3"/>
        <v>99.46370535166092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2317014000</v>
      </c>
      <c r="F59" s="47">
        <v>2273701600</v>
      </c>
      <c r="G59" s="47">
        <v>2261507860</v>
      </c>
      <c r="H59" s="47">
        <v>0</v>
      </c>
      <c r="I59" s="37">
        <v>12193740</v>
      </c>
      <c r="J59" s="37">
        <v>12193740</v>
      </c>
      <c r="K59" s="37">
        <v>0</v>
      </c>
      <c r="L59" s="41">
        <f t="shared" si="2"/>
        <v>97.604410676845291</v>
      </c>
      <c r="M59" s="42">
        <f t="shared" si="3"/>
        <v>99.46370535166092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703302000</v>
      </c>
      <c r="F60" s="50">
        <v>9393248917</v>
      </c>
      <c r="G60" s="50">
        <v>756934034</v>
      </c>
      <c r="H60" s="50">
        <v>1466916890</v>
      </c>
      <c r="I60" s="50">
        <v>7169397993</v>
      </c>
      <c r="J60" s="50">
        <v>7169397993</v>
      </c>
      <c r="K60" s="50">
        <v>0</v>
      </c>
      <c r="L60" s="39">
        <f t="shared" si="2"/>
        <v>107.62574740296486</v>
      </c>
      <c r="M60" s="40">
        <f t="shared" si="3"/>
        <v>8.0582771806471865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703302000</v>
      </c>
      <c r="F61" s="47">
        <v>9393248917</v>
      </c>
      <c r="G61" s="47">
        <v>756934034</v>
      </c>
      <c r="H61" s="47">
        <v>1466916890</v>
      </c>
      <c r="I61" s="37">
        <v>7169397993</v>
      </c>
      <c r="J61" s="37">
        <v>7169397993</v>
      </c>
      <c r="K61" s="37">
        <v>0</v>
      </c>
      <c r="L61" s="41">
        <f>IFERROR(G61/E61,0)*100</f>
        <v>107.62574740296486</v>
      </c>
      <c r="M61" s="42">
        <f>IFERROR(G61/F61,0)*100</f>
        <v>8.0582771806471865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1" t="s">
        <v>73</v>
      </c>
      <c r="C62" s="132"/>
      <c r="D62" s="132"/>
      <c r="E62" s="43">
        <v>4975681000</v>
      </c>
      <c r="F62" s="43">
        <v>9023358180</v>
      </c>
      <c r="G62" s="43">
        <v>7433921480</v>
      </c>
      <c r="H62" s="43">
        <v>0</v>
      </c>
      <c r="I62" s="43">
        <v>1589436700</v>
      </c>
      <c r="J62" s="43">
        <v>1180556700</v>
      </c>
      <c r="K62" s="43">
        <v>408880000</v>
      </c>
      <c r="L62" s="44">
        <f t="shared" si="2"/>
        <v>149.40510615531824</v>
      </c>
      <c r="M62" s="45">
        <f t="shared" si="3"/>
        <v>82.385308570339831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3120000000</v>
      </c>
      <c r="F69" s="52">
        <v>7168382730</v>
      </c>
      <c r="G69" s="52">
        <v>5579555460</v>
      </c>
      <c r="H69" s="52">
        <v>0</v>
      </c>
      <c r="I69" s="52">
        <v>1588827270</v>
      </c>
      <c r="J69" s="52">
        <v>1179947270</v>
      </c>
      <c r="K69" s="52">
        <v>408880000</v>
      </c>
      <c r="L69" s="53">
        <f t="shared" si="2"/>
        <v>178.83190576923076</v>
      </c>
      <c r="M69" s="54">
        <f t="shared" si="3"/>
        <v>77.835624437982545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3120000000</v>
      </c>
      <c r="F70" s="55">
        <v>7168382730</v>
      </c>
      <c r="G70" s="55">
        <v>5579555460</v>
      </c>
      <c r="H70" s="55">
        <v>0</v>
      </c>
      <c r="I70" s="37">
        <v>1588827270</v>
      </c>
      <c r="J70" s="37">
        <v>1179947270</v>
      </c>
      <c r="K70" s="37">
        <v>408880000</v>
      </c>
      <c r="L70" s="56">
        <f t="shared" si="2"/>
        <v>178.83190576923076</v>
      </c>
      <c r="M70" s="57">
        <f t="shared" si="3"/>
        <v>77.835624437982545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1855681000</v>
      </c>
      <c r="F74" s="51">
        <v>1854975450</v>
      </c>
      <c r="G74" s="51">
        <v>1854366020</v>
      </c>
      <c r="H74" s="51">
        <v>0</v>
      </c>
      <c r="I74" s="51">
        <v>609430</v>
      </c>
      <c r="J74" s="51">
        <v>609430</v>
      </c>
      <c r="K74" s="51">
        <v>0</v>
      </c>
      <c r="L74" s="53">
        <f>IFERROR(G74/E74,0)*100</f>
        <v>99.92913760500862</v>
      </c>
      <c r="M74" s="54">
        <f>IFERROR(G74/F74,0)*100</f>
        <v>99.967146195924045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1855681000</v>
      </c>
      <c r="F75" s="64">
        <v>1854975450</v>
      </c>
      <c r="G75" s="64">
        <v>1854366020</v>
      </c>
      <c r="H75" s="64">
        <v>0</v>
      </c>
      <c r="I75" s="37">
        <v>609430</v>
      </c>
      <c r="J75" s="37">
        <v>609430</v>
      </c>
      <c r="K75" s="37">
        <v>0</v>
      </c>
      <c r="L75" s="65">
        <f>IFERROR(G75/E75,0)*100</f>
        <v>99.92913760500862</v>
      </c>
      <c r="M75" s="66">
        <f>IFERROR(G75/F75,0)*100</f>
        <v>99.967146195924045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ySplit="9" topLeftCell="A22" activePane="bottomLeft" state="frozen"/>
      <selection pane="bottomLeft" activeCell="J33" sqref="J33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1" t="str">
        <f>B4&amp;L3&amp;"  과목별 세외수입 징수현황"</f>
        <v>2023년  12월  서구  과목별 세외수입 징수현황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5" t="str">
        <f>'군구세외 일반회계'!L3:M3</f>
        <v>서구</v>
      </c>
      <c r="M3" s="125"/>
      <c r="O3" s="3">
        <f>COUNTIF(O7:P36,"err")</f>
        <v>0</v>
      </c>
    </row>
    <row r="4" spans="2:16" s="4" customFormat="1" ht="18.75" customHeight="1" thickBot="1" x14ac:dyDescent="0.2">
      <c r="B4" s="130" t="str">
        <f>'군구세외 일반회계'!B4:D4</f>
        <v xml:space="preserve">2023년  12월  </v>
      </c>
      <c r="C4" s="130"/>
      <c r="D4" s="130"/>
      <c r="E4" s="1"/>
      <c r="F4" s="1"/>
      <c r="G4" s="1"/>
      <c r="H4" s="1"/>
      <c r="I4" s="1"/>
      <c r="J4" s="1"/>
      <c r="K4" s="1"/>
      <c r="L4" s="122" t="s">
        <v>13</v>
      </c>
      <c r="M4" s="122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6" t="s">
        <v>9</v>
      </c>
      <c r="M5" s="127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45" t="s">
        <v>115</v>
      </c>
      <c r="C7" s="146"/>
      <c r="D7" s="146"/>
      <c r="E7" s="77">
        <f>SUM(E8:E9)</f>
        <v>6376000000</v>
      </c>
      <c r="F7" s="77">
        <f>SUM(F8:F9)</f>
        <v>40393512466</v>
      </c>
      <c r="G7" s="77">
        <f>SUM(G8:G9)</f>
        <v>9754088616</v>
      </c>
      <c r="H7" s="77">
        <f>SUM(H8:H9)</f>
        <v>901274713</v>
      </c>
      <c r="I7" s="77">
        <f>F7-G7-H7</f>
        <v>29738149137</v>
      </c>
      <c r="J7" s="77">
        <f>I7-K7</f>
        <v>29144486357</v>
      </c>
      <c r="K7" s="77">
        <f>SUM(K8:K9)</f>
        <v>593662780</v>
      </c>
      <c r="L7" s="78">
        <f t="shared" ref="L7:L33" si="0">IFERROR(G7/E7,0)*100</f>
        <v>152.98131455457968</v>
      </c>
      <c r="M7" s="79">
        <f t="shared" ref="M7:M33" si="1">IFERROR(G7/F7,0)*100</f>
        <v>24.14766139540404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4"/>
      <c r="C8" s="80" t="s">
        <v>104</v>
      </c>
      <c r="D8" s="81"/>
      <c r="E8" s="82">
        <f t="shared" ref="E8:H9" si="2">E11+E32</f>
        <v>5676000000</v>
      </c>
      <c r="F8" s="82">
        <f t="shared" si="2"/>
        <v>11975172865</v>
      </c>
      <c r="G8" s="82">
        <f t="shared" si="2"/>
        <v>7621090355</v>
      </c>
      <c r="H8" s="82">
        <f t="shared" si="2"/>
        <v>0</v>
      </c>
      <c r="I8" s="82">
        <f>F8-G8-H8</f>
        <v>4354082510</v>
      </c>
      <c r="J8" s="82">
        <f>I8-K8</f>
        <v>3760419730</v>
      </c>
      <c r="K8" s="82">
        <f>K11+K32</f>
        <v>593662780</v>
      </c>
      <c r="L8" s="83">
        <f>IFERROR(G8/E8,0)*100</f>
        <v>134.26868137773081</v>
      </c>
      <c r="M8" s="84">
        <f>IFERROR(G8/F8,0)*100</f>
        <v>63.64075442513456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5"/>
      <c r="C9" s="85" t="s">
        <v>105</v>
      </c>
      <c r="D9" s="86"/>
      <c r="E9" s="87">
        <f t="shared" si="2"/>
        <v>700000000</v>
      </c>
      <c r="F9" s="87">
        <f t="shared" si="2"/>
        <v>28418339601</v>
      </c>
      <c r="G9" s="87">
        <f t="shared" si="2"/>
        <v>2132998261</v>
      </c>
      <c r="H9" s="87">
        <f t="shared" si="2"/>
        <v>901274713</v>
      </c>
      <c r="I9" s="87">
        <f>F9-G9-H9</f>
        <v>25384066627</v>
      </c>
      <c r="J9" s="87">
        <f>I9-K9</f>
        <v>25384066627</v>
      </c>
      <c r="K9" s="87">
        <f>K12+K33</f>
        <v>0</v>
      </c>
      <c r="L9" s="88">
        <f>IFERROR(G9/E9,0)*100</f>
        <v>304.71403728571426</v>
      </c>
      <c r="M9" s="89">
        <f>IFERROR(G9/F9,0)*100</f>
        <v>7.5057103650240808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3" t="s">
        <v>113</v>
      </c>
      <c r="C10" s="144"/>
      <c r="D10" s="144"/>
      <c r="E10" s="90">
        <f>SUM(E11:E12)</f>
        <v>2556000000</v>
      </c>
      <c r="F10" s="90">
        <f>SUM(F11:F12)</f>
        <v>27759165754</v>
      </c>
      <c r="G10" s="90">
        <f>SUM(G11:G12)</f>
        <v>3429336807</v>
      </c>
      <c r="H10" s="90">
        <f>SUM(H11:H12)</f>
        <v>718141233</v>
      </c>
      <c r="I10" s="90">
        <f>F10-G10-H10</f>
        <v>23611687714</v>
      </c>
      <c r="J10" s="90">
        <f>I10-K10</f>
        <v>23426904934</v>
      </c>
      <c r="K10" s="90">
        <f>SUM(K11:K12)</f>
        <v>184782780</v>
      </c>
      <c r="L10" s="90">
        <f t="shared" si="0"/>
        <v>134.16810669014086</v>
      </c>
      <c r="M10" s="91">
        <f t="shared" si="1"/>
        <v>12.353890017411077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6"/>
      <c r="C11" s="92" t="s">
        <v>104</v>
      </c>
      <c r="D11" s="92"/>
      <c r="E11" s="93">
        <f>E14+E17+E20+E23+E26+E29</f>
        <v>2556000000</v>
      </c>
      <c r="F11" s="93">
        <f t="shared" ref="F11:K11" si="5">F14+F17+F20+F23+F26+F29</f>
        <v>4806790135</v>
      </c>
      <c r="G11" s="93">
        <f t="shared" si="5"/>
        <v>2041534895</v>
      </c>
      <c r="H11" s="93">
        <f t="shared" si="5"/>
        <v>0</v>
      </c>
      <c r="I11" s="93">
        <f t="shared" si="5"/>
        <v>2765255240</v>
      </c>
      <c r="J11" s="93">
        <f t="shared" si="5"/>
        <v>2580472460</v>
      </c>
      <c r="K11" s="93">
        <f t="shared" si="5"/>
        <v>184782780</v>
      </c>
      <c r="L11" s="94">
        <f t="shared" si="0"/>
        <v>79.872257237871679</v>
      </c>
      <c r="M11" s="95">
        <f t="shared" si="1"/>
        <v>42.471895748783304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7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22952375619</v>
      </c>
      <c r="G12" s="93">
        <f t="shared" si="6"/>
        <v>1387801912</v>
      </c>
      <c r="H12" s="93">
        <f t="shared" si="6"/>
        <v>718141233</v>
      </c>
      <c r="I12" s="93">
        <f t="shared" si="6"/>
        <v>20846432474</v>
      </c>
      <c r="J12" s="93">
        <f t="shared" si="6"/>
        <v>20846432474</v>
      </c>
      <c r="K12" s="93">
        <f t="shared" si="6"/>
        <v>0</v>
      </c>
      <c r="L12" s="94">
        <f t="shared" si="0"/>
        <v>0</v>
      </c>
      <c r="M12" s="95">
        <f t="shared" si="1"/>
        <v>6.0464412705549142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299628820</v>
      </c>
      <c r="G13" s="98">
        <v>52532150</v>
      </c>
      <c r="H13" s="98">
        <v>51426290</v>
      </c>
      <c r="I13" s="98">
        <v>195670380</v>
      </c>
      <c r="J13" s="98">
        <v>190942800</v>
      </c>
      <c r="K13" s="98">
        <v>4727580</v>
      </c>
      <c r="L13" s="98">
        <f t="shared" si="0"/>
        <v>0</v>
      </c>
      <c r="M13" s="99">
        <f t="shared" si="1"/>
        <v>17.532408931824381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70831800</v>
      </c>
      <c r="G14" s="102">
        <v>36327180</v>
      </c>
      <c r="H14" s="102">
        <v>0</v>
      </c>
      <c r="I14" s="103">
        <v>34504620</v>
      </c>
      <c r="J14" s="103">
        <v>29777040</v>
      </c>
      <c r="K14" s="103">
        <v>4727580</v>
      </c>
      <c r="L14" s="103">
        <f t="shared" si="0"/>
        <v>0</v>
      </c>
      <c r="M14" s="104">
        <f t="shared" si="1"/>
        <v>51.286540791000654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228797020</v>
      </c>
      <c r="G15" s="102">
        <v>16204970</v>
      </c>
      <c r="H15" s="102">
        <v>51426290</v>
      </c>
      <c r="I15" s="103">
        <v>161165760</v>
      </c>
      <c r="J15" s="103">
        <v>161165760</v>
      </c>
      <c r="K15" s="103"/>
      <c r="L15" s="103">
        <f t="shared" si="0"/>
        <v>0</v>
      </c>
      <c r="M15" s="104">
        <f t="shared" si="1"/>
        <v>7.0826840314615991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1416000000</v>
      </c>
      <c r="F16" s="98">
        <v>13645026344</v>
      </c>
      <c r="G16" s="98">
        <v>1111295255</v>
      </c>
      <c r="H16" s="98">
        <v>415759908</v>
      </c>
      <c r="I16" s="98">
        <v>12117971181</v>
      </c>
      <c r="J16" s="98">
        <v>12060973981</v>
      </c>
      <c r="K16" s="98">
        <v>56997200</v>
      </c>
      <c r="L16" s="98">
        <f t="shared" si="0"/>
        <v>78.481303319209033</v>
      </c>
      <c r="M16" s="99">
        <f t="shared" si="1"/>
        <v>8.14432473037078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1416000000</v>
      </c>
      <c r="F17" s="102">
        <v>1228484110</v>
      </c>
      <c r="G17" s="102">
        <v>429398470</v>
      </c>
      <c r="H17" s="102">
        <v>0</v>
      </c>
      <c r="I17" s="103">
        <v>799085640</v>
      </c>
      <c r="J17" s="103">
        <v>742088440</v>
      </c>
      <c r="K17" s="103">
        <v>56997200</v>
      </c>
      <c r="L17" s="103">
        <f t="shared" si="0"/>
        <v>30.324750706214687</v>
      </c>
      <c r="M17" s="104">
        <f t="shared" si="1"/>
        <v>34.953522516461369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12416542234</v>
      </c>
      <c r="G18" s="102">
        <v>681896785</v>
      </c>
      <c r="H18" s="102">
        <v>415759908</v>
      </c>
      <c r="I18" s="103">
        <v>11318885541</v>
      </c>
      <c r="J18" s="103">
        <v>11318885541</v>
      </c>
      <c r="K18" s="103"/>
      <c r="L18" s="103">
        <f t="shared" si="0"/>
        <v>0</v>
      </c>
      <c r="M18" s="104">
        <f t="shared" si="1"/>
        <v>5.4918412239824219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840000000</v>
      </c>
      <c r="F19" s="98">
        <v>5059701529</v>
      </c>
      <c r="G19" s="98">
        <v>953745320</v>
      </c>
      <c r="H19" s="98">
        <v>116313870</v>
      </c>
      <c r="I19" s="98">
        <v>3989642339</v>
      </c>
      <c r="J19" s="98">
        <v>3928982339</v>
      </c>
      <c r="K19" s="98">
        <v>60660000</v>
      </c>
      <c r="L19" s="98">
        <f t="shared" si="0"/>
        <v>113.54110952380951</v>
      </c>
      <c r="M19" s="99">
        <f t="shared" si="1"/>
        <v>18.84983362227096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840000000</v>
      </c>
      <c r="F20" s="102">
        <v>1247577570</v>
      </c>
      <c r="G20" s="102">
        <v>629077650</v>
      </c>
      <c r="H20" s="102">
        <v>0</v>
      </c>
      <c r="I20" s="103">
        <v>618499920</v>
      </c>
      <c r="J20" s="103">
        <v>557839920</v>
      </c>
      <c r="K20" s="103">
        <v>60660000</v>
      </c>
      <c r="L20" s="103">
        <f t="shared" si="0"/>
        <v>74.890196428571429</v>
      </c>
      <c r="M20" s="104">
        <f t="shared" si="1"/>
        <v>50.423930754061253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3812123959</v>
      </c>
      <c r="G21" s="102">
        <v>324667670</v>
      </c>
      <c r="H21" s="102">
        <v>116313870</v>
      </c>
      <c r="I21" s="103">
        <v>3371142419</v>
      </c>
      <c r="J21" s="103">
        <v>3371142419</v>
      </c>
      <c r="K21" s="103"/>
      <c r="L21" s="103">
        <f t="shared" si="0"/>
        <v>0</v>
      </c>
      <c r="M21" s="104">
        <f t="shared" si="1"/>
        <v>8.5167133464664957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618396054</v>
      </c>
      <c r="G22" s="98">
        <v>42867500</v>
      </c>
      <c r="H22" s="98">
        <v>122785795</v>
      </c>
      <c r="I22" s="98">
        <v>452742759</v>
      </c>
      <c r="J22" s="98">
        <v>452742759</v>
      </c>
      <c r="K22" s="98">
        <v>0</v>
      </c>
      <c r="L22" s="98">
        <f t="shared" si="0"/>
        <v>0</v>
      </c>
      <c r="M22" s="99">
        <f t="shared" si="1"/>
        <v>6.9320461737616457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>
        <v>0</v>
      </c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f t="shared" si="0"/>
        <v>0</v>
      </c>
      <c r="M23" s="104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618396054</v>
      </c>
      <c r="G24" s="102">
        <v>42867500</v>
      </c>
      <c r="H24" s="102">
        <v>122785795</v>
      </c>
      <c r="I24" s="103">
        <v>452742759</v>
      </c>
      <c r="J24" s="103">
        <v>452742759</v>
      </c>
      <c r="K24" s="103"/>
      <c r="L24" s="103">
        <f t="shared" si="0"/>
        <v>0</v>
      </c>
      <c r="M24" s="104">
        <f t="shared" si="1"/>
        <v>6.9320461737616457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4509688333</v>
      </c>
      <c r="G25" s="98">
        <v>8883000</v>
      </c>
      <c r="H25" s="98">
        <v>0</v>
      </c>
      <c r="I25" s="98">
        <v>4500805333</v>
      </c>
      <c r="J25" s="98">
        <v>4500805333</v>
      </c>
      <c r="K25" s="98">
        <v>0</v>
      </c>
      <c r="L25" s="98">
        <f t="shared" si="0"/>
        <v>0</v>
      </c>
      <c r="M25" s="99">
        <f t="shared" si="1"/>
        <v>0.19697591815820056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>
        <v>0</v>
      </c>
      <c r="F26" s="102">
        <v>651535320</v>
      </c>
      <c r="G26" s="102">
        <v>5580000</v>
      </c>
      <c r="H26" s="102">
        <v>0</v>
      </c>
      <c r="I26" s="103">
        <v>645955320</v>
      </c>
      <c r="J26" s="103">
        <v>645955320</v>
      </c>
      <c r="K26" s="103">
        <v>0</v>
      </c>
      <c r="L26" s="103">
        <f t="shared" si="0"/>
        <v>0</v>
      </c>
      <c r="M26" s="104">
        <f t="shared" si="1"/>
        <v>0.85643860412663431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3858153013</v>
      </c>
      <c r="G27" s="102">
        <v>3303000</v>
      </c>
      <c r="H27" s="102">
        <v>0</v>
      </c>
      <c r="I27" s="103">
        <v>3854850013</v>
      </c>
      <c r="J27" s="103">
        <v>3854850013</v>
      </c>
      <c r="K27" s="103"/>
      <c r="L27" s="103">
        <f t="shared" si="0"/>
        <v>0</v>
      </c>
      <c r="M27" s="104">
        <f t="shared" si="1"/>
        <v>8.561091249804198E-2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300000000</v>
      </c>
      <c r="F28" s="98">
        <v>3626724674</v>
      </c>
      <c r="G28" s="98">
        <v>1260013582</v>
      </c>
      <c r="H28" s="98">
        <v>11855370</v>
      </c>
      <c r="I28" s="98">
        <v>2354855722</v>
      </c>
      <c r="J28" s="98">
        <v>2292457722</v>
      </c>
      <c r="K28" s="98">
        <v>62398000</v>
      </c>
      <c r="L28" s="98">
        <f t="shared" si="0"/>
        <v>420.00452733333333</v>
      </c>
      <c r="M28" s="99">
        <f t="shared" si="1"/>
        <v>34.742465868254108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300000000</v>
      </c>
      <c r="F29" s="102">
        <v>1608361335</v>
      </c>
      <c r="G29" s="102">
        <v>941151595</v>
      </c>
      <c r="H29" s="102">
        <v>0</v>
      </c>
      <c r="I29" s="103">
        <v>667209740</v>
      </c>
      <c r="J29" s="103">
        <v>604811740</v>
      </c>
      <c r="K29" s="103">
        <v>62398000</v>
      </c>
      <c r="L29" s="103">
        <f t="shared" si="0"/>
        <v>313.71719833333333</v>
      </c>
      <c r="M29" s="104">
        <f t="shared" si="1"/>
        <v>58.516178828683415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2018363339</v>
      </c>
      <c r="G30" s="102">
        <v>318861987</v>
      </c>
      <c r="H30" s="102">
        <v>11855370</v>
      </c>
      <c r="I30" s="103">
        <v>1687645982</v>
      </c>
      <c r="J30" s="103">
        <v>1687645982</v>
      </c>
      <c r="K30" s="103"/>
      <c r="L30" s="103">
        <f t="shared" si="0"/>
        <v>0</v>
      </c>
      <c r="M30" s="104">
        <f t="shared" si="1"/>
        <v>15.79804690457668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8" t="s">
        <v>114</v>
      </c>
      <c r="C31" s="139"/>
      <c r="D31" s="139"/>
      <c r="E31" s="106">
        <v>3820000000</v>
      </c>
      <c r="F31" s="106">
        <v>12634346712</v>
      </c>
      <c r="G31" s="106">
        <v>6324751809</v>
      </c>
      <c r="H31" s="106">
        <v>183133480</v>
      </c>
      <c r="I31" s="106">
        <v>6126461423</v>
      </c>
      <c r="J31" s="106">
        <v>5717581423</v>
      </c>
      <c r="K31" s="106">
        <v>408880000</v>
      </c>
      <c r="L31" s="106">
        <f t="shared" si="0"/>
        <v>165.56941908376962</v>
      </c>
      <c r="M31" s="107">
        <f t="shared" si="1"/>
        <v>50.059982943105418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6"/>
      <c r="C32" s="92" t="s">
        <v>104</v>
      </c>
      <c r="D32" s="92"/>
      <c r="E32" s="93">
        <v>3120000000</v>
      </c>
      <c r="F32" s="93">
        <v>7168382730</v>
      </c>
      <c r="G32" s="93">
        <v>5579555460</v>
      </c>
      <c r="H32" s="93">
        <v>0</v>
      </c>
      <c r="I32" s="93">
        <v>1588827270</v>
      </c>
      <c r="J32" s="93">
        <v>1179947270</v>
      </c>
      <c r="K32" s="93">
        <v>408880000</v>
      </c>
      <c r="L32" s="94">
        <f t="shared" si="0"/>
        <v>178.83190576923076</v>
      </c>
      <c r="M32" s="95">
        <f t="shared" si="1"/>
        <v>77.835624437982545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40"/>
      <c r="C33" s="108" t="s">
        <v>105</v>
      </c>
      <c r="D33" s="108"/>
      <c r="E33" s="109">
        <v>700000000</v>
      </c>
      <c r="F33" s="109">
        <v>5465963982</v>
      </c>
      <c r="G33" s="109">
        <v>745196349</v>
      </c>
      <c r="H33" s="109">
        <v>183133480</v>
      </c>
      <c r="I33" s="109">
        <v>4537634153</v>
      </c>
      <c r="J33" s="109">
        <v>4537634153</v>
      </c>
      <c r="K33" s="109">
        <v>0</v>
      </c>
      <c r="L33" s="110">
        <f t="shared" si="0"/>
        <v>106.45662128571429</v>
      </c>
      <c r="M33" s="111">
        <f t="shared" si="1"/>
        <v>13.633392965156938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3820000000</v>
      </c>
      <c r="F34" s="98">
        <v>12634346712</v>
      </c>
      <c r="G34" s="98">
        <v>6324751809</v>
      </c>
      <c r="H34" s="98">
        <v>183133480</v>
      </c>
      <c r="I34" s="98">
        <v>6126461423</v>
      </c>
      <c r="J34" s="98">
        <v>5717581423</v>
      </c>
      <c r="K34" s="98">
        <v>408880000</v>
      </c>
      <c r="L34" s="98">
        <f>IFERROR(G34/E34,0)*100</f>
        <v>165.56941908376962</v>
      </c>
      <c r="M34" s="99">
        <f>IFERROR(G34/F34,0)*100</f>
        <v>50.059982943105418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1" t="s">
        <v>0</v>
      </c>
      <c r="C35" s="112" t="s">
        <v>104</v>
      </c>
      <c r="D35" s="112"/>
      <c r="E35" s="113">
        <v>3120000000</v>
      </c>
      <c r="F35" s="113">
        <v>7168382730</v>
      </c>
      <c r="G35" s="113">
        <v>5579555460</v>
      </c>
      <c r="H35" s="113">
        <v>0</v>
      </c>
      <c r="I35" s="114">
        <v>1588827270</v>
      </c>
      <c r="J35" s="114">
        <v>1179947270</v>
      </c>
      <c r="K35" s="114">
        <v>408880000</v>
      </c>
      <c r="L35" s="114">
        <f>IFERROR(G35/E35,0)*100</f>
        <v>178.83190576923076</v>
      </c>
      <c r="M35" s="115">
        <f>IFERROR(G35/F35,0)*100</f>
        <v>77.835624437982545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2"/>
      <c r="C36" s="116" t="s">
        <v>105</v>
      </c>
      <c r="D36" s="116"/>
      <c r="E36" s="117">
        <v>700000000</v>
      </c>
      <c r="F36" s="117">
        <v>5465963982</v>
      </c>
      <c r="G36" s="117">
        <v>745196349</v>
      </c>
      <c r="H36" s="117">
        <v>183133480</v>
      </c>
      <c r="I36" s="118">
        <v>4537634153</v>
      </c>
      <c r="J36" s="118">
        <v>4537634153</v>
      </c>
      <c r="K36" s="118"/>
      <c r="L36" s="118">
        <f>IFERROR(G36/E36,0)*100</f>
        <v>106.45662128571429</v>
      </c>
      <c r="M36" s="119">
        <f>IFERROR(G36/F36,0)*100</f>
        <v>13.633392965156938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ignoredErrors>
    <ignoredError sqref="E11:K12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B1:P92"/>
  <sheetViews>
    <sheetView showGridLines="0" zoomScaleNormal="100" workbookViewId="0">
      <pane ySplit="7" topLeftCell="A77" activePane="bottomLeft" state="frozen"/>
      <selection pane="bottomLeft" activeCell="I11" sqref="I1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1" t="str">
        <f>B4&amp;L3&amp;"  일반회계 세외수입 징수현황"</f>
        <v>2023년  12월  서구  일반회계 세외수입 징수현황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5" t="str">
        <f>'군구세외 일반회계'!L3:M3</f>
        <v>서구</v>
      </c>
      <c r="M3" s="125"/>
      <c r="O3" s="3">
        <f>COUNTIF(O7:P92,"err")</f>
        <v>0</v>
      </c>
    </row>
    <row r="4" spans="2:16" s="4" customFormat="1" ht="18.75" customHeight="1" thickBot="1" x14ac:dyDescent="0.2">
      <c r="B4" s="130" t="str">
        <f>'군구세외 일반회계'!B4:D4</f>
        <v xml:space="preserve">2023년  12월  </v>
      </c>
      <c r="C4" s="130"/>
      <c r="D4" s="130"/>
      <c r="E4" s="1"/>
      <c r="F4" s="1"/>
      <c r="G4" s="1"/>
      <c r="H4" s="1"/>
      <c r="I4" s="1"/>
      <c r="J4" s="1"/>
      <c r="K4" s="1"/>
      <c r="L4" s="122" t="s">
        <v>13</v>
      </c>
      <c r="M4" s="122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6" t="s">
        <v>9</v>
      </c>
      <c r="M5" s="127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3" t="s">
        <v>18</v>
      </c>
      <c r="C7" s="124"/>
      <c r="D7" s="124"/>
      <c r="E7" s="26">
        <f t="shared" ref="E7:K7" si="0">E8+E40+E73</f>
        <v>0</v>
      </c>
      <c r="F7" s="26">
        <f t="shared" si="0"/>
        <v>8094159154</v>
      </c>
      <c r="G7" s="26">
        <f t="shared" si="0"/>
        <v>6430507410</v>
      </c>
      <c r="H7" s="26">
        <f t="shared" si="0"/>
        <v>0</v>
      </c>
      <c r="I7" s="26">
        <f t="shared" si="0"/>
        <v>1663651744</v>
      </c>
      <c r="J7" s="26">
        <f t="shared" si="0"/>
        <v>1663651744</v>
      </c>
      <c r="K7" s="26">
        <f t="shared" si="0"/>
        <v>0</v>
      </c>
      <c r="L7" s="27">
        <f>IFERROR(G7/E7,0)*100</f>
        <v>0</v>
      </c>
      <c r="M7" s="28">
        <f>IFERROR(G7/F7,0)*100</f>
        <v>79.44626844682378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8" t="s">
        <v>19</v>
      </c>
      <c r="C8" s="129"/>
      <c r="D8" s="129"/>
      <c r="E8" s="29">
        <f t="shared" ref="E8:K8" si="1">E9+E12+E22+E28+E34+E36</f>
        <v>0</v>
      </c>
      <c r="F8" s="29">
        <f t="shared" si="1"/>
        <v>868367090</v>
      </c>
      <c r="G8" s="29">
        <f t="shared" si="1"/>
        <v>868367090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>IFERROR(G8/E8,0)*100</f>
        <v>0</v>
      </c>
      <c r="M8" s="30">
        <f>IFERROR(G8/F8,0)*100</f>
        <v>100</v>
      </c>
      <c r="O8" s="9" t="str">
        <f t="shared" ref="O8:O83" si="2">IF(F8=G8+H8+I8,"","err")</f>
        <v/>
      </c>
      <c r="P8" s="9" t="str">
        <f t="shared" ref="P8:P83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13552090</v>
      </c>
      <c r="G9" s="33">
        <v>13552090</v>
      </c>
      <c r="H9" s="33">
        <v>0</v>
      </c>
      <c r="I9" s="33">
        <v>0</v>
      </c>
      <c r="J9" s="33">
        <v>0</v>
      </c>
      <c r="K9" s="33">
        <v>0</v>
      </c>
      <c r="L9" s="33">
        <f t="shared" ref="L9:L72" si="4">IFERROR(G9/E9,0)*100</f>
        <v>0</v>
      </c>
      <c r="M9" s="34">
        <f t="shared" ref="M9:M72" si="5">IFERROR(G9/F9,0)*100</f>
        <v>100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4"/>
        <v>0</v>
      </c>
      <c r="M10" s="38">
        <f t="shared" si="5"/>
        <v>0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13552090</v>
      </c>
      <c r="G11" s="36">
        <v>13552090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4"/>
        <v>0</v>
      </c>
      <c r="M11" s="38">
        <f t="shared" si="5"/>
        <v>100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4"/>
        <v>0</v>
      </c>
      <c r="M12" s="34">
        <f t="shared" si="5"/>
        <v>0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4"/>
        <v>0</v>
      </c>
      <c r="M13" s="38">
        <f t="shared" si="5"/>
        <v>0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4"/>
        <v>0</v>
      </c>
      <c r="M14" s="38">
        <f t="shared" si="5"/>
        <v>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4"/>
        <v>0</v>
      </c>
      <c r="M15" s="38">
        <f t="shared" si="5"/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4"/>
        <v>0</v>
      </c>
      <c r="M16" s="38">
        <f t="shared" si="5"/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4"/>
        <v>0</v>
      </c>
      <c r="M17" s="38">
        <f t="shared" si="5"/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4"/>
        <v>0</v>
      </c>
      <c r="M18" s="38">
        <f t="shared" si="5"/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4"/>
        <v>0</v>
      </c>
      <c r="M19" s="38">
        <f t="shared" si="5"/>
        <v>0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>
        <f t="shared" si="4"/>
        <v>0</v>
      </c>
      <c r="M20" s="38">
        <f t="shared" si="5"/>
        <v>0</v>
      </c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4"/>
        <v>0</v>
      </c>
      <c r="M21" s="38">
        <f t="shared" si="5"/>
        <v>0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4"/>
        <v>0</v>
      </c>
      <c r="M22" s="34">
        <f t="shared" si="5"/>
        <v>0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33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4"/>
        <v>0</v>
      </c>
      <c r="M23" s="38">
        <f t="shared" si="5"/>
        <v>0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33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4"/>
        <v>0</v>
      </c>
      <c r="M24" s="38">
        <f t="shared" si="5"/>
        <v>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33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4"/>
        <v>0</v>
      </c>
      <c r="M25" s="38">
        <f t="shared" si="5"/>
        <v>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33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>
        <f t="shared" si="4"/>
        <v>0</v>
      </c>
      <c r="M26" s="38">
        <f t="shared" si="5"/>
        <v>0</v>
      </c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33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4"/>
        <v>0</v>
      </c>
      <c r="M27" s="38">
        <f t="shared" si="5"/>
        <v>0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854815000</v>
      </c>
      <c r="G28" s="33">
        <v>854815000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4"/>
        <v>0</v>
      </c>
      <c r="M28" s="34">
        <f t="shared" si="5"/>
        <v>100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33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4"/>
        <v>0</v>
      </c>
      <c r="M29" s="38">
        <f t="shared" si="5"/>
        <v>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33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4"/>
        <v>0</v>
      </c>
      <c r="M30" s="38">
        <f t="shared" si="5"/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33"/>
      <c r="C31" s="35" t="s">
        <v>42</v>
      </c>
      <c r="D31" s="35"/>
      <c r="E31" s="36">
        <v>0</v>
      </c>
      <c r="F31" s="36">
        <v>854815000</v>
      </c>
      <c r="G31" s="36">
        <v>854815000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4"/>
        <v>0</v>
      </c>
      <c r="M31" s="38">
        <f t="shared" si="5"/>
        <v>100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33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4"/>
        <v>0</v>
      </c>
      <c r="M32" s="38">
        <f t="shared" si="5"/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33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4"/>
        <v>0</v>
      </c>
      <c r="M33" s="38">
        <f t="shared" si="5"/>
        <v>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4"/>
        <v>0</v>
      </c>
      <c r="M34" s="34">
        <f t="shared" si="5"/>
        <v>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 t="shared" si="4"/>
        <v>0</v>
      </c>
      <c r="M35" s="38">
        <f t="shared" si="5"/>
        <v>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4"/>
        <v>0</v>
      </c>
      <c r="M36" s="40">
        <f t="shared" si="5"/>
        <v>0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33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4"/>
        <v>0</v>
      </c>
      <c r="M37" s="42">
        <f t="shared" si="5"/>
        <v>0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33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4"/>
        <v>0</v>
      </c>
      <c r="M38" s="42">
        <f t="shared" si="5"/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33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4"/>
        <v>0</v>
      </c>
      <c r="M39" s="42">
        <f t="shared" si="5"/>
        <v>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31" t="s">
        <v>50</v>
      </c>
      <c r="C40" s="132"/>
      <c r="D40" s="132"/>
      <c r="E40" s="43">
        <v>0</v>
      </c>
      <c r="F40" s="43">
        <v>1520907014</v>
      </c>
      <c r="G40" s="43">
        <v>262256810</v>
      </c>
      <c r="H40" s="43">
        <v>0</v>
      </c>
      <c r="I40" s="43">
        <v>1258650204</v>
      </c>
      <c r="J40" s="43">
        <v>1258650204</v>
      </c>
      <c r="K40" s="43">
        <v>0</v>
      </c>
      <c r="L40" s="44">
        <f t="shared" si="4"/>
        <v>0</v>
      </c>
      <c r="M40" s="45">
        <f t="shared" si="5"/>
        <v>17.243447994250623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4"/>
        <v>0</v>
      </c>
      <c r="M41" s="40">
        <f t="shared" si="5"/>
        <v>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4"/>
        <v>0</v>
      </c>
      <c r="M42" s="42">
        <f t="shared" si="5"/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4"/>
        <v>0</v>
      </c>
      <c r="M43" s="42">
        <f t="shared" si="5"/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>
        <f t="shared" si="4"/>
        <v>0</v>
      </c>
      <c r="M44" s="42">
        <f t="shared" si="5"/>
        <v>0</v>
      </c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4"/>
        <v>0</v>
      </c>
      <c r="M45" s="42">
        <f t="shared" si="5"/>
        <v>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4"/>
        <v>0</v>
      </c>
      <c r="M46" s="40">
        <f t="shared" si="5"/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 t="shared" si="4"/>
        <v>0</v>
      </c>
      <c r="M47" s="42">
        <f t="shared" si="5"/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4"/>
        <v>0</v>
      </c>
      <c r="M48" s="40">
        <f t="shared" si="5"/>
        <v>0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4"/>
        <v>0</v>
      </c>
      <c r="M49" s="42">
        <f t="shared" si="5"/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 t="shared" si="4"/>
        <v>0</v>
      </c>
      <c r="M50" s="42">
        <f t="shared" si="5"/>
        <v>0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4"/>
        <v>0</v>
      </c>
      <c r="M51" s="42">
        <f t="shared" si="5"/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f t="shared" si="4"/>
        <v>0</v>
      </c>
      <c r="M52" s="40">
        <f t="shared" si="5"/>
        <v>0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4"/>
        <v>0</v>
      </c>
      <c r="M53" s="42">
        <f t="shared" si="5"/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4"/>
        <v>0</v>
      </c>
      <c r="M54" s="42">
        <f t="shared" si="5"/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4"/>
        <v>0</v>
      </c>
      <c r="M55" s="42">
        <f t="shared" si="5"/>
        <v>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4"/>
        <v>0</v>
      </c>
      <c r="M56" s="42">
        <f t="shared" si="5"/>
        <v>0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4"/>
        <v>0</v>
      </c>
      <c r="M57" s="42">
        <f t="shared" si="5"/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>
        <f t="shared" si="4"/>
        <v>0</v>
      </c>
      <c r="M58" s="42">
        <f t="shared" si="5"/>
        <v>0</v>
      </c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>
        <v>0</v>
      </c>
      <c r="L59" s="41">
        <f t="shared" si="4"/>
        <v>0</v>
      </c>
      <c r="M59" s="42">
        <f t="shared" si="5"/>
        <v>0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1520907014</v>
      </c>
      <c r="G60" s="50">
        <v>262256810</v>
      </c>
      <c r="H60" s="50">
        <v>0</v>
      </c>
      <c r="I60" s="50">
        <v>1258650204</v>
      </c>
      <c r="J60" s="50">
        <v>1258650204</v>
      </c>
      <c r="K60" s="50">
        <v>0</v>
      </c>
      <c r="L60" s="39">
        <f t="shared" si="4"/>
        <v>0</v>
      </c>
      <c r="M60" s="40">
        <f t="shared" si="5"/>
        <v>17.243447994250623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>
        <v>0</v>
      </c>
      <c r="L61" s="41">
        <f t="shared" si="4"/>
        <v>0</v>
      </c>
      <c r="M61" s="42">
        <f t="shared" si="5"/>
        <v>0</v>
      </c>
      <c r="O61" s="9" t="str">
        <f t="shared" si="2"/>
        <v/>
      </c>
      <c r="P61" s="9" t="str">
        <f t="shared" si="3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>
        <v>0</v>
      </c>
      <c r="L62" s="41">
        <f t="shared" si="4"/>
        <v>0</v>
      </c>
      <c r="M62" s="42">
        <f t="shared" si="5"/>
        <v>0</v>
      </c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>
        <f t="shared" si="4"/>
        <v>0</v>
      </c>
      <c r="M63" s="42">
        <f t="shared" si="5"/>
        <v>0</v>
      </c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4"/>
        <v>0</v>
      </c>
      <c r="M64" s="42">
        <f t="shared" si="5"/>
        <v>0</v>
      </c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>
        <v>0</v>
      </c>
      <c r="L65" s="41">
        <f t="shared" si="4"/>
        <v>0</v>
      </c>
      <c r="M65" s="42">
        <f t="shared" si="5"/>
        <v>0</v>
      </c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32255250</v>
      </c>
      <c r="G66" s="47">
        <v>21427750</v>
      </c>
      <c r="H66" s="47">
        <v>0</v>
      </c>
      <c r="I66" s="37">
        <v>10827500</v>
      </c>
      <c r="J66" s="37">
        <v>10827500</v>
      </c>
      <c r="K66" s="37">
        <v>0</v>
      </c>
      <c r="L66" s="41">
        <f t="shared" si="4"/>
        <v>0</v>
      </c>
      <c r="M66" s="42">
        <f t="shared" si="5"/>
        <v>66.431821176397648</v>
      </c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>
        <v>0</v>
      </c>
      <c r="L67" s="41">
        <f t="shared" si="4"/>
        <v>0</v>
      </c>
      <c r="M67" s="42">
        <f t="shared" si="5"/>
        <v>0</v>
      </c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4"/>
        <v>0</v>
      </c>
      <c r="M68" s="42">
        <f t="shared" si="5"/>
        <v>0</v>
      </c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>
        <v>0</v>
      </c>
      <c r="L69" s="41">
        <f t="shared" si="4"/>
        <v>0</v>
      </c>
      <c r="M69" s="42">
        <f t="shared" si="5"/>
        <v>0</v>
      </c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1486950764</v>
      </c>
      <c r="G70" s="47">
        <v>240829060</v>
      </c>
      <c r="H70" s="47">
        <v>0</v>
      </c>
      <c r="I70" s="37">
        <v>1246121704</v>
      </c>
      <c r="J70" s="37">
        <v>1246121704</v>
      </c>
      <c r="K70" s="37">
        <v>0</v>
      </c>
      <c r="L70" s="41">
        <f t="shared" si="4"/>
        <v>0</v>
      </c>
      <c r="M70" s="42">
        <f t="shared" si="5"/>
        <v>16.196169088487721</v>
      </c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>
        <f t="shared" si="4"/>
        <v>0</v>
      </c>
      <c r="M71" s="42">
        <f t="shared" si="5"/>
        <v>0</v>
      </c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0</v>
      </c>
      <c r="G72" s="47">
        <v>0</v>
      </c>
      <c r="H72" s="47">
        <v>0</v>
      </c>
      <c r="I72" s="37">
        <v>0</v>
      </c>
      <c r="J72" s="37">
        <v>0</v>
      </c>
      <c r="K72" s="37">
        <v>0</v>
      </c>
      <c r="L72" s="41">
        <f t="shared" si="4"/>
        <v>0</v>
      </c>
      <c r="M72" s="42">
        <f t="shared" si="5"/>
        <v>0</v>
      </c>
      <c r="O72" s="9"/>
      <c r="P72" s="9"/>
    </row>
    <row r="73" spans="2:16" s="10" customFormat="1" ht="20.100000000000001" customHeight="1" x14ac:dyDescent="0.15">
      <c r="B73" s="131" t="s">
        <v>73</v>
      </c>
      <c r="C73" s="132"/>
      <c r="D73" s="132"/>
      <c r="E73" s="43">
        <v>0</v>
      </c>
      <c r="F73" s="43">
        <v>5704885050</v>
      </c>
      <c r="G73" s="43">
        <v>5299883510</v>
      </c>
      <c r="H73" s="43">
        <v>0</v>
      </c>
      <c r="I73" s="43">
        <v>405001540</v>
      </c>
      <c r="J73" s="43">
        <v>405001540</v>
      </c>
      <c r="K73" s="43">
        <v>0</v>
      </c>
      <c r="L73" s="44">
        <f t="shared" ref="L73:L92" si="6">IFERROR(G73/E73,0)*100</f>
        <v>0</v>
      </c>
      <c r="M73" s="45">
        <f t="shared" ref="M73:M92" si="7">IFERROR(G73/F73,0)*100</f>
        <v>92.90079403089814</v>
      </c>
      <c r="O73" s="9" t="str">
        <f t="shared" si="2"/>
        <v/>
      </c>
      <c r="P73" s="9" t="str">
        <f t="shared" si="3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25100000</v>
      </c>
      <c r="G74" s="50">
        <v>24350000</v>
      </c>
      <c r="H74" s="50">
        <v>0</v>
      </c>
      <c r="I74" s="50">
        <v>750000</v>
      </c>
      <c r="J74" s="50">
        <v>750000</v>
      </c>
      <c r="K74" s="50">
        <v>0</v>
      </c>
      <c r="L74" s="39">
        <f t="shared" si="6"/>
        <v>0</v>
      </c>
      <c r="M74" s="40">
        <f t="shared" si="7"/>
        <v>97.011952191235068</v>
      </c>
      <c r="O74" s="9" t="str">
        <f t="shared" si="2"/>
        <v/>
      </c>
      <c r="P74" s="9" t="str">
        <f t="shared" si="3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25100000</v>
      </c>
      <c r="G75" s="47">
        <v>24350000</v>
      </c>
      <c r="H75" s="47">
        <v>0</v>
      </c>
      <c r="I75" s="37">
        <v>750000</v>
      </c>
      <c r="J75" s="37">
        <v>750000</v>
      </c>
      <c r="K75" s="37">
        <v>0</v>
      </c>
      <c r="L75" s="41">
        <f t="shared" si="6"/>
        <v>0</v>
      </c>
      <c r="M75" s="42">
        <f t="shared" si="7"/>
        <v>97.011952191235068</v>
      </c>
      <c r="O75" s="9" t="str">
        <f t="shared" si="2"/>
        <v/>
      </c>
      <c r="P75" s="9" t="str">
        <f t="shared" si="3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>
        <v>0</v>
      </c>
      <c r="L76" s="41">
        <f t="shared" si="6"/>
        <v>0</v>
      </c>
      <c r="M76" s="42">
        <f t="shared" si="7"/>
        <v>0</v>
      </c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f t="shared" si="6"/>
        <v>0</v>
      </c>
      <c r="M77" s="54">
        <f t="shared" si="7"/>
        <v>0</v>
      </c>
      <c r="O77" s="9" t="str">
        <f t="shared" si="2"/>
        <v/>
      </c>
      <c r="P77" s="9" t="str">
        <f t="shared" si="3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>
        <v>0</v>
      </c>
      <c r="L78" s="41">
        <f t="shared" si="6"/>
        <v>0</v>
      </c>
      <c r="M78" s="42">
        <f t="shared" si="7"/>
        <v>0</v>
      </c>
      <c r="O78" s="9" t="str">
        <f t="shared" si="2"/>
        <v/>
      </c>
      <c r="P78" s="9" t="str">
        <f t="shared" si="3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3">
        <f t="shared" si="6"/>
        <v>0</v>
      </c>
      <c r="M79" s="54">
        <f t="shared" si="7"/>
        <v>0</v>
      </c>
      <c r="O79" s="9" t="str">
        <f t="shared" si="2"/>
        <v/>
      </c>
      <c r="P79" s="9" t="str">
        <f t="shared" si="3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>
        <v>0</v>
      </c>
      <c r="L80" s="41">
        <f t="shared" si="6"/>
        <v>0</v>
      </c>
      <c r="M80" s="42">
        <f t="shared" si="7"/>
        <v>0</v>
      </c>
      <c r="O80" s="9" t="str">
        <f t="shared" si="2"/>
        <v/>
      </c>
      <c r="P80" s="9" t="str">
        <f t="shared" si="3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f t="shared" si="6"/>
        <v>0</v>
      </c>
      <c r="M81" s="54">
        <f t="shared" si="7"/>
        <v>0</v>
      </c>
      <c r="O81" s="9" t="str">
        <f t="shared" si="2"/>
        <v/>
      </c>
      <c r="P81" s="9" t="str">
        <f t="shared" si="3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>
        <v>0</v>
      </c>
      <c r="L82" s="56">
        <f t="shared" si="6"/>
        <v>0</v>
      </c>
      <c r="M82" s="57">
        <f t="shared" si="7"/>
        <v>0</v>
      </c>
      <c r="O82" s="9" t="str">
        <f t="shared" si="2"/>
        <v/>
      </c>
      <c r="P82" s="9" t="str">
        <f t="shared" si="3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>
        <v>0</v>
      </c>
      <c r="L83" s="56">
        <f t="shared" si="6"/>
        <v>0</v>
      </c>
      <c r="M83" s="57">
        <f t="shared" si="7"/>
        <v>0</v>
      </c>
      <c r="O83" s="9" t="str">
        <f t="shared" si="2"/>
        <v/>
      </c>
      <c r="P83" s="9" t="str">
        <f t="shared" si="3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f t="shared" si="6"/>
        <v>0</v>
      </c>
      <c r="M84" s="54">
        <f t="shared" si="7"/>
        <v>0</v>
      </c>
      <c r="O84" s="9" t="str">
        <f t="shared" ref="O84:O92" si="8">IF(F84=G84+H84+I84,"","err")</f>
        <v/>
      </c>
      <c r="P84" s="9" t="str">
        <f t="shared" ref="P84:P92" si="9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>
        <v>0</v>
      </c>
      <c r="L85" s="41">
        <f t="shared" si="6"/>
        <v>0</v>
      </c>
      <c r="M85" s="42">
        <f t="shared" si="7"/>
        <v>0</v>
      </c>
      <c r="O85" s="9" t="str">
        <f t="shared" si="8"/>
        <v/>
      </c>
      <c r="P85" s="9" t="str">
        <f t="shared" si="9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5679785050</v>
      </c>
      <c r="G86" s="51">
        <v>5275533510</v>
      </c>
      <c r="H86" s="51">
        <v>0</v>
      </c>
      <c r="I86" s="51">
        <v>404251540</v>
      </c>
      <c r="J86" s="51">
        <v>404251540</v>
      </c>
      <c r="K86" s="51">
        <v>0</v>
      </c>
      <c r="L86" s="53">
        <f t="shared" si="6"/>
        <v>0</v>
      </c>
      <c r="M86" s="54">
        <f t="shared" si="7"/>
        <v>92.88262607754848</v>
      </c>
      <c r="O86" s="9" t="str">
        <f t="shared" si="8"/>
        <v/>
      </c>
      <c r="P86" s="9" t="str">
        <f t="shared" si="9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6966600</v>
      </c>
      <c r="G87" s="64">
        <v>6966600</v>
      </c>
      <c r="H87" s="64">
        <v>0</v>
      </c>
      <c r="I87" s="37">
        <v>0</v>
      </c>
      <c r="J87" s="37">
        <v>0</v>
      </c>
      <c r="K87" s="37">
        <v>0</v>
      </c>
      <c r="L87" s="65">
        <f t="shared" si="6"/>
        <v>0</v>
      </c>
      <c r="M87" s="66">
        <f t="shared" si="7"/>
        <v>100</v>
      </c>
      <c r="O87" s="9" t="str">
        <f t="shared" si="8"/>
        <v/>
      </c>
      <c r="P87" s="9" t="str">
        <f t="shared" si="9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5672818450</v>
      </c>
      <c r="G88" s="64">
        <v>5268566910</v>
      </c>
      <c r="H88" s="64">
        <v>0</v>
      </c>
      <c r="I88" s="37">
        <v>404251540</v>
      </c>
      <c r="J88" s="37">
        <v>404251540</v>
      </c>
      <c r="K88" s="37">
        <v>0</v>
      </c>
      <c r="L88" s="65">
        <f t="shared" si="6"/>
        <v>0</v>
      </c>
      <c r="M88" s="66">
        <f t="shared" si="7"/>
        <v>92.873885466932222</v>
      </c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>
        <v>0</v>
      </c>
      <c r="L89" s="65">
        <f t="shared" si="6"/>
        <v>0</v>
      </c>
      <c r="M89" s="66">
        <f t="shared" si="7"/>
        <v>0</v>
      </c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0</v>
      </c>
      <c r="G90" s="64">
        <v>0</v>
      </c>
      <c r="H90" s="64">
        <v>0</v>
      </c>
      <c r="I90" s="37">
        <v>0</v>
      </c>
      <c r="J90" s="37">
        <v>0</v>
      </c>
      <c r="K90" s="37">
        <v>0</v>
      </c>
      <c r="L90" s="65">
        <f t="shared" si="6"/>
        <v>0</v>
      </c>
      <c r="M90" s="66">
        <f t="shared" si="7"/>
        <v>0</v>
      </c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f t="shared" si="6"/>
        <v>0</v>
      </c>
      <c r="M91" s="54">
        <f t="shared" si="7"/>
        <v>0</v>
      </c>
      <c r="O91" s="9" t="str">
        <f t="shared" si="8"/>
        <v/>
      </c>
      <c r="P91" s="9" t="str">
        <f t="shared" si="9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>
        <v>0</v>
      </c>
      <c r="L92" s="70">
        <f t="shared" si="6"/>
        <v>0</v>
      </c>
      <c r="M92" s="71">
        <f t="shared" si="7"/>
        <v>0</v>
      </c>
      <c r="O92" s="9" t="str">
        <f t="shared" si="8"/>
        <v/>
      </c>
      <c r="P92" s="9" t="str">
        <f t="shared" si="9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73:D73"/>
  </mergeCells>
  <phoneticPr fontId="2" type="noConversion"/>
  <pageMargins left="0.33" right="0.3" top="0.98425196850393704" bottom="0.59055118110236227" header="0" footer="0.39370078740157483"/>
  <pageSetup paperSize="9" scale="41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특별회계(위임)-수정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특별회계(위임)-수정'!Print_Area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특별회계(위임)-수정'!Print_Titles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2024-02-07T01:54:28Z</cp:lastPrinted>
  <dcterms:created xsi:type="dcterms:W3CDTF">1997-07-18T05:00:47Z</dcterms:created>
  <dcterms:modified xsi:type="dcterms:W3CDTF">2024-07-04T01:15:08Z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