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4년 업무\0. 팀서무\7월-세외수입(사전정보공개)등록\"/>
    </mc:Choice>
  </mc:AlternateContent>
  <xr:revisionPtr revIDLastSave="0" documentId="8_{3E0120D9-6758-472F-B181-FECEA5364720}" xr6:coauthVersionLast="47" xr6:coauthVersionMax="47" xr10:uidLastSave="{00000000-0000-0000-0000-000000000000}"/>
  <bookViews>
    <workbookView xWindow="28680" yWindow="-120" windowWidth="29040" windowHeight="15840" tabRatio="820"/>
  </bookViews>
  <sheets>
    <sheet name="군구세외 일반회계" sheetId="55" r:id="rId1"/>
    <sheet name="군구세외 일반회계_지난년도" sheetId="57" r:id="rId2"/>
    <sheet name="군구세외 특별회계" sheetId="58" r:id="rId3"/>
    <sheet name="군구세외 과목별" sheetId="61" r:id="rId4"/>
    <sheet name="시세외 특별회계(위임)-수정" sheetId="59" r:id="rId5"/>
  </sheets>
  <definedNames>
    <definedName name="_xlnm.Print_Area" localSheetId="3">'군구세외 과목별'!$B$1:$L$6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특별회계'!$B$1:$L$71</definedName>
    <definedName name="_xlnm.Print_Area" localSheetId="4">'시세외 특별회계(위임)-수정'!$B$1:$L$83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특별회계(위임)-수정'!$5:$6</definedName>
  </definedNames>
  <calcPr calcId="181029" fullCalcOnLoad="1" iterateDelta="1.0000000474974513E-3"/>
</workbook>
</file>

<file path=xl/calcChain.xml><?xml version="1.0" encoding="utf-8"?>
<calcChain xmlns="http://schemas.openxmlformats.org/spreadsheetml/2006/main">
  <c r="M10" i="59" l="1"/>
  <c r="M11" i="59"/>
  <c r="M12" i="59"/>
  <c r="M13" i="59"/>
  <c r="M14" i="59"/>
  <c r="M15" i="59"/>
  <c r="M16" i="59"/>
  <c r="M17" i="59"/>
  <c r="M18" i="59"/>
  <c r="M19" i="59"/>
  <c r="M20" i="59"/>
  <c r="M21" i="59"/>
  <c r="M22" i="59"/>
  <c r="M23" i="59"/>
  <c r="M24" i="59"/>
  <c r="M25" i="59"/>
  <c r="M26" i="59"/>
  <c r="M27" i="59"/>
  <c r="M28" i="59"/>
  <c r="M29" i="59"/>
  <c r="M30" i="59"/>
  <c r="M31" i="59"/>
  <c r="M32" i="59"/>
  <c r="M33" i="59"/>
  <c r="M34" i="59"/>
  <c r="M35" i="59"/>
  <c r="M36" i="59"/>
  <c r="M37" i="59"/>
  <c r="M38" i="59"/>
  <c r="M39" i="59"/>
  <c r="M40" i="59"/>
  <c r="M41" i="59"/>
  <c r="M42" i="59"/>
  <c r="M43" i="59"/>
  <c r="M44" i="59"/>
  <c r="M45" i="59"/>
  <c r="M46" i="59"/>
  <c r="M47" i="59"/>
  <c r="M48" i="59"/>
  <c r="M49" i="59"/>
  <c r="M50" i="59"/>
  <c r="M51" i="59"/>
  <c r="M52" i="59"/>
  <c r="M53" i="59"/>
  <c r="M54" i="59"/>
  <c r="M55" i="59"/>
  <c r="M56" i="59"/>
  <c r="M57" i="59"/>
  <c r="M58" i="59"/>
  <c r="M59" i="59"/>
  <c r="M60" i="59"/>
  <c r="M61" i="59"/>
  <c r="M62" i="59"/>
  <c r="M63" i="59"/>
  <c r="M64" i="59"/>
  <c r="M65" i="59"/>
  <c r="M66" i="59"/>
  <c r="M67" i="59"/>
  <c r="M68" i="59"/>
  <c r="M69" i="59"/>
  <c r="M70" i="59"/>
  <c r="M71" i="59"/>
  <c r="M72" i="59"/>
  <c r="M73" i="59"/>
  <c r="M74" i="59"/>
  <c r="M75" i="59"/>
  <c r="M76" i="59"/>
  <c r="M77" i="59"/>
  <c r="M78" i="59"/>
  <c r="M79" i="59"/>
  <c r="M80" i="59"/>
  <c r="M81" i="59"/>
  <c r="M82" i="59"/>
  <c r="M83" i="59"/>
  <c r="M84" i="59"/>
  <c r="M85" i="59"/>
  <c r="M86" i="59"/>
  <c r="M87" i="59"/>
  <c r="M88" i="59"/>
  <c r="M89" i="59"/>
  <c r="M90" i="59"/>
  <c r="M91" i="59"/>
  <c r="M92" i="59"/>
  <c r="O92" i="59"/>
  <c r="O84" i="59"/>
  <c r="P83" i="59"/>
  <c r="O82" i="59"/>
  <c r="O79" i="59"/>
  <c r="O61" i="59"/>
  <c r="O60" i="59"/>
  <c r="P59" i="59"/>
  <c r="P56" i="59"/>
  <c r="P55" i="59"/>
  <c r="P50" i="59"/>
  <c r="P44" i="59"/>
  <c r="O44" i="59"/>
  <c r="O43" i="59"/>
  <c r="P39" i="59"/>
  <c r="O34" i="59"/>
  <c r="P33" i="59"/>
  <c r="P32" i="59"/>
  <c r="P30" i="59"/>
  <c r="P27" i="59"/>
  <c r="P24" i="59"/>
  <c r="O23" i="59"/>
  <c r="P21" i="59"/>
  <c r="P19" i="59"/>
  <c r="P18" i="59"/>
  <c r="O18" i="59"/>
  <c r="P16" i="59"/>
  <c r="G9" i="59"/>
  <c r="B4" i="59"/>
  <c r="B4" i="61"/>
  <c r="B4" i="58"/>
  <c r="B4" i="57"/>
  <c r="K13" i="61"/>
  <c r="J13" i="61"/>
  <c r="I13" i="61"/>
  <c r="P13" i="61"/>
  <c r="H13" i="61"/>
  <c r="G13" i="61"/>
  <c r="F13" i="61"/>
  <c r="O13" i="61"/>
  <c r="E13" i="61"/>
  <c r="F11" i="61"/>
  <c r="G11" i="61"/>
  <c r="O11" i="61"/>
  <c r="H11" i="61"/>
  <c r="I11" i="61"/>
  <c r="J11" i="61"/>
  <c r="K11" i="61"/>
  <c r="F12" i="61"/>
  <c r="G12" i="61"/>
  <c r="G9" i="61"/>
  <c r="H12" i="61"/>
  <c r="I12" i="61"/>
  <c r="J12" i="61"/>
  <c r="K12" i="61"/>
  <c r="O14" i="61"/>
  <c r="P14" i="61"/>
  <c r="O15" i="61"/>
  <c r="P15" i="61"/>
  <c r="O16" i="61"/>
  <c r="P16" i="61"/>
  <c r="O17" i="61"/>
  <c r="P17" i="61"/>
  <c r="O18" i="61"/>
  <c r="P18" i="61"/>
  <c r="O19" i="61"/>
  <c r="P19" i="61"/>
  <c r="O20" i="61"/>
  <c r="P20" i="61"/>
  <c r="O21" i="61"/>
  <c r="P21" i="61"/>
  <c r="O22" i="61"/>
  <c r="P22" i="61"/>
  <c r="O23" i="61"/>
  <c r="P23" i="61"/>
  <c r="O24" i="61"/>
  <c r="P24" i="61"/>
  <c r="O25" i="61"/>
  <c r="P25" i="61"/>
  <c r="O26" i="61"/>
  <c r="P26" i="61"/>
  <c r="O27" i="61"/>
  <c r="P27" i="61"/>
  <c r="O28" i="61"/>
  <c r="P28" i="61"/>
  <c r="O29" i="61"/>
  <c r="P29" i="61"/>
  <c r="O30" i="61"/>
  <c r="P30" i="61"/>
  <c r="O32" i="61"/>
  <c r="P32" i="61"/>
  <c r="O33" i="61"/>
  <c r="P33" i="61"/>
  <c r="O34" i="61"/>
  <c r="P34" i="61"/>
  <c r="O35" i="61"/>
  <c r="P35" i="61"/>
  <c r="O36" i="61"/>
  <c r="P36" i="61"/>
  <c r="L3" i="59"/>
  <c r="L3" i="61"/>
  <c r="L3" i="58"/>
  <c r="L3" i="57"/>
  <c r="M36" i="61"/>
  <c r="L36" i="61"/>
  <c r="M35" i="61"/>
  <c r="L35" i="61"/>
  <c r="M34" i="61"/>
  <c r="M33" i="61"/>
  <c r="M32" i="61"/>
  <c r="L31" i="61"/>
  <c r="M30" i="61"/>
  <c r="L30" i="61"/>
  <c r="M29" i="61"/>
  <c r="L29" i="61"/>
  <c r="M28" i="61"/>
  <c r="L28" i="61"/>
  <c r="M27" i="61"/>
  <c r="L27" i="61"/>
  <c r="M26" i="61"/>
  <c r="L26" i="61"/>
  <c r="M25" i="61"/>
  <c r="M24" i="61"/>
  <c r="L24" i="61"/>
  <c r="M23" i="61"/>
  <c r="L23" i="61"/>
  <c r="M22" i="61"/>
  <c r="L22" i="61"/>
  <c r="M21" i="61"/>
  <c r="L21" i="61"/>
  <c r="M20" i="61"/>
  <c r="L20" i="61"/>
  <c r="L19" i="61"/>
  <c r="M18" i="61"/>
  <c r="L18" i="61"/>
  <c r="M17" i="61"/>
  <c r="L17" i="61"/>
  <c r="M16" i="61"/>
  <c r="M15" i="61"/>
  <c r="L15" i="61"/>
  <c r="M14" i="61"/>
  <c r="L14" i="61"/>
  <c r="E12" i="61"/>
  <c r="E9" i="61"/>
  <c r="E11" i="61"/>
  <c r="L11" i="61"/>
  <c r="H10" i="61"/>
  <c r="G10" i="61"/>
  <c r="K9" i="61"/>
  <c r="H9" i="61"/>
  <c r="K8" i="61"/>
  <c r="K7" i="61"/>
  <c r="H8" i="61"/>
  <c r="H7" i="61"/>
  <c r="G8" i="61"/>
  <c r="F8" i="61"/>
  <c r="O31" i="61"/>
  <c r="M11" i="61"/>
  <c r="M19" i="61"/>
  <c r="M31" i="61"/>
  <c r="L32" i="61"/>
  <c r="L13" i="61"/>
  <c r="L25" i="61"/>
  <c r="L33" i="61"/>
  <c r="L16" i="61"/>
  <c r="L34" i="61"/>
  <c r="B2" i="57"/>
  <c r="P31" i="61"/>
  <c r="E86" i="59"/>
  <c r="E74" i="59"/>
  <c r="E60" i="59"/>
  <c r="E91" i="59"/>
  <c r="E84" i="59"/>
  <c r="E81" i="59"/>
  <c r="E79" i="59"/>
  <c r="E77" i="59"/>
  <c r="E52" i="59"/>
  <c r="E48" i="59"/>
  <c r="E46" i="59"/>
  <c r="E41" i="59"/>
  <c r="E36" i="59"/>
  <c r="E34" i="59"/>
  <c r="E28" i="59"/>
  <c r="E22" i="59"/>
  <c r="E12" i="59"/>
  <c r="F9" i="59"/>
  <c r="E9" i="59"/>
  <c r="E73" i="59"/>
  <c r="E40" i="59"/>
  <c r="E8" i="59"/>
  <c r="E7" i="59"/>
  <c r="M77" i="58"/>
  <c r="L77" i="58"/>
  <c r="M76" i="58"/>
  <c r="M75" i="58"/>
  <c r="L75" i="58"/>
  <c r="M74" i="58"/>
  <c r="M73" i="58"/>
  <c r="L73" i="58"/>
  <c r="M72" i="58"/>
  <c r="L72" i="58"/>
  <c r="M71" i="58"/>
  <c r="L71" i="58"/>
  <c r="P71" i="58"/>
  <c r="O71" i="58"/>
  <c r="M70" i="58"/>
  <c r="L70" i="58"/>
  <c r="M69" i="58"/>
  <c r="O69" i="58"/>
  <c r="M68" i="58"/>
  <c r="L68" i="58"/>
  <c r="L67" i="58"/>
  <c r="M67" i="58"/>
  <c r="M66" i="58"/>
  <c r="L66" i="58"/>
  <c r="O66" i="58"/>
  <c r="M65" i="58"/>
  <c r="P65" i="58"/>
  <c r="L65" i="58"/>
  <c r="O65" i="58"/>
  <c r="M64" i="58"/>
  <c r="L64" i="58"/>
  <c r="M63" i="58"/>
  <c r="M61" i="58"/>
  <c r="L61" i="58"/>
  <c r="M60" i="58"/>
  <c r="O60" i="58"/>
  <c r="M59" i="58"/>
  <c r="L59" i="58"/>
  <c r="O58" i="58"/>
  <c r="M57" i="58"/>
  <c r="L57" i="58"/>
  <c r="P57" i="58"/>
  <c r="O57" i="58"/>
  <c r="M56" i="58"/>
  <c r="L56" i="58"/>
  <c r="M55" i="58"/>
  <c r="L55" i="58"/>
  <c r="P55" i="58"/>
  <c r="O55" i="58"/>
  <c r="M54" i="58"/>
  <c r="L54" i="58"/>
  <c r="M53" i="58"/>
  <c r="L53" i="58"/>
  <c r="O53" i="58"/>
  <c r="M52" i="58"/>
  <c r="L52" i="58"/>
  <c r="O52" i="58"/>
  <c r="M51" i="58"/>
  <c r="L51" i="58"/>
  <c r="M50" i="58"/>
  <c r="L50" i="58"/>
  <c r="M49" i="58"/>
  <c r="L49" i="58"/>
  <c r="M48" i="58"/>
  <c r="M47" i="58"/>
  <c r="L47" i="58"/>
  <c r="P47" i="58"/>
  <c r="P46" i="58"/>
  <c r="M46" i="58"/>
  <c r="O46" i="58"/>
  <c r="M45" i="58"/>
  <c r="L45" i="58"/>
  <c r="M43" i="58"/>
  <c r="L43" i="58"/>
  <c r="M42" i="58"/>
  <c r="L42" i="58"/>
  <c r="L41" i="58"/>
  <c r="M41" i="58"/>
  <c r="M40" i="58"/>
  <c r="M39" i="58"/>
  <c r="L39" i="58"/>
  <c r="M38" i="58"/>
  <c r="L38" i="58"/>
  <c r="M37" i="58"/>
  <c r="L37" i="58"/>
  <c r="L36" i="58"/>
  <c r="M36" i="58"/>
  <c r="M35" i="58"/>
  <c r="L35" i="58"/>
  <c r="O35" i="58"/>
  <c r="M34" i="58"/>
  <c r="P34" i="58"/>
  <c r="L34" i="58"/>
  <c r="O34" i="58"/>
  <c r="M33" i="58"/>
  <c r="L33" i="58"/>
  <c r="M32" i="58"/>
  <c r="L32" i="58"/>
  <c r="M31" i="58"/>
  <c r="L31" i="58"/>
  <c r="M30" i="58"/>
  <c r="L30" i="58"/>
  <c r="M29" i="58"/>
  <c r="L29" i="58"/>
  <c r="L28" i="58"/>
  <c r="M28" i="58"/>
  <c r="M27" i="58"/>
  <c r="L27" i="58"/>
  <c r="P27" i="58"/>
  <c r="O27" i="58"/>
  <c r="P26" i="58"/>
  <c r="O26" i="58"/>
  <c r="M25" i="58"/>
  <c r="L25" i="58"/>
  <c r="P25" i="58"/>
  <c r="O25" i="58"/>
  <c r="M24" i="58"/>
  <c r="L24" i="58"/>
  <c r="M23" i="58"/>
  <c r="L23" i="58"/>
  <c r="O23" i="58"/>
  <c r="M22" i="58"/>
  <c r="L22" i="58"/>
  <c r="O22" i="58"/>
  <c r="M21" i="58"/>
  <c r="L21" i="58"/>
  <c r="O20" i="58"/>
  <c r="M19" i="58"/>
  <c r="L19" i="58"/>
  <c r="M18" i="58"/>
  <c r="L18" i="58"/>
  <c r="M17" i="58"/>
  <c r="L17" i="58"/>
  <c r="M16" i="58"/>
  <c r="L16" i="58"/>
  <c r="M15" i="58"/>
  <c r="L15" i="58"/>
  <c r="M14" i="58"/>
  <c r="L14" i="58"/>
  <c r="M13" i="58"/>
  <c r="L13" i="58"/>
  <c r="L12" i="58"/>
  <c r="M12" i="58"/>
  <c r="M11" i="58"/>
  <c r="L11" i="58"/>
  <c r="P11" i="58"/>
  <c r="O11" i="58"/>
  <c r="M10" i="58"/>
  <c r="L10" i="58"/>
  <c r="K9" i="58"/>
  <c r="K8" i="58"/>
  <c r="K7" i="58"/>
  <c r="H9" i="58"/>
  <c r="H8" i="58"/>
  <c r="H7" i="58"/>
  <c r="G9" i="58"/>
  <c r="M9" i="58"/>
  <c r="F9" i="58"/>
  <c r="F8" i="58"/>
  <c r="F7" i="58"/>
  <c r="E9" i="58"/>
  <c r="L9" i="58"/>
  <c r="M77" i="57"/>
  <c r="L77" i="57"/>
  <c r="M76" i="57"/>
  <c r="E76" i="57"/>
  <c r="M75" i="57"/>
  <c r="L75" i="57"/>
  <c r="M74" i="57"/>
  <c r="E74" i="57"/>
  <c r="M73" i="57"/>
  <c r="L73" i="57"/>
  <c r="O73" i="57"/>
  <c r="M72" i="57"/>
  <c r="L72" i="57"/>
  <c r="E72" i="57"/>
  <c r="M71" i="57"/>
  <c r="L71" i="57"/>
  <c r="P71" i="57"/>
  <c r="O71" i="57"/>
  <c r="M70" i="57"/>
  <c r="L70" i="57"/>
  <c r="M69" i="57"/>
  <c r="O69" i="57"/>
  <c r="E69" i="57"/>
  <c r="M68" i="57"/>
  <c r="L68" i="57"/>
  <c r="L67" i="57"/>
  <c r="M67" i="57"/>
  <c r="E67" i="57"/>
  <c r="M66" i="57"/>
  <c r="L66" i="57"/>
  <c r="O66" i="57"/>
  <c r="M65" i="57"/>
  <c r="P65" i="57"/>
  <c r="L65" i="57"/>
  <c r="O65" i="57"/>
  <c r="E65" i="57"/>
  <c r="M64" i="57"/>
  <c r="L64" i="57"/>
  <c r="L63" i="57"/>
  <c r="M63" i="57"/>
  <c r="E63" i="57"/>
  <c r="E62" i="57"/>
  <c r="M61" i="57"/>
  <c r="L61" i="57"/>
  <c r="L60" i="57"/>
  <c r="M60" i="57"/>
  <c r="E60" i="57"/>
  <c r="M59" i="57"/>
  <c r="L59" i="57"/>
  <c r="P59" i="57"/>
  <c r="O59" i="57"/>
  <c r="P58" i="57"/>
  <c r="O58" i="57"/>
  <c r="M57" i="57"/>
  <c r="L57" i="57"/>
  <c r="P57" i="57"/>
  <c r="O57" i="57"/>
  <c r="M56" i="57"/>
  <c r="L56" i="57"/>
  <c r="P56" i="57"/>
  <c r="O56" i="57"/>
  <c r="M55" i="57"/>
  <c r="L55" i="57"/>
  <c r="P55" i="57"/>
  <c r="O55" i="57"/>
  <c r="M54" i="57"/>
  <c r="L54" i="57"/>
  <c r="P54" i="57"/>
  <c r="O54" i="57"/>
  <c r="M53" i="57"/>
  <c r="L53" i="57"/>
  <c r="P53" i="57"/>
  <c r="O53" i="57"/>
  <c r="M52" i="57"/>
  <c r="E52" i="57"/>
  <c r="E40" i="57"/>
  <c r="M51" i="57"/>
  <c r="L51" i="57"/>
  <c r="O50" i="57"/>
  <c r="M50" i="57"/>
  <c r="L50" i="57"/>
  <c r="M49" i="57"/>
  <c r="L49" i="57"/>
  <c r="L48" i="57"/>
  <c r="M48" i="57"/>
  <c r="E48" i="57"/>
  <c r="M47" i="57"/>
  <c r="L47" i="57"/>
  <c r="P46" i="57"/>
  <c r="O47" i="57"/>
  <c r="O46" i="57"/>
  <c r="E46" i="57"/>
  <c r="M45" i="57"/>
  <c r="L45" i="57"/>
  <c r="O45" i="57"/>
  <c r="M43" i="57"/>
  <c r="L43" i="57"/>
  <c r="M42" i="57"/>
  <c r="L42" i="57"/>
  <c r="O42" i="57"/>
  <c r="L41" i="57"/>
  <c r="M41" i="57"/>
  <c r="E41" i="57"/>
  <c r="M39" i="57"/>
  <c r="L39" i="57"/>
  <c r="O39" i="57"/>
  <c r="M38" i="57"/>
  <c r="L38" i="57"/>
  <c r="O37" i="57"/>
  <c r="M37" i="57"/>
  <c r="L37" i="57"/>
  <c r="L36" i="57"/>
  <c r="M36" i="57"/>
  <c r="E36" i="57"/>
  <c r="P35" i="57"/>
  <c r="M35" i="57"/>
  <c r="L35" i="57"/>
  <c r="O35" i="57"/>
  <c r="M34" i="57"/>
  <c r="P34" i="57"/>
  <c r="L34" i="57"/>
  <c r="O34" i="57"/>
  <c r="E34" i="57"/>
  <c r="M33" i="57"/>
  <c r="L33" i="57"/>
  <c r="M32" i="57"/>
  <c r="L32" i="57"/>
  <c r="O32" i="57"/>
  <c r="M31" i="57"/>
  <c r="L31" i="57"/>
  <c r="M30" i="57"/>
  <c r="L30" i="57"/>
  <c r="O30" i="57"/>
  <c r="M29" i="57"/>
  <c r="L29" i="57"/>
  <c r="M28" i="57"/>
  <c r="E28" i="57"/>
  <c r="L28" i="57"/>
  <c r="M27" i="57"/>
  <c r="L27" i="57"/>
  <c r="O26" i="57"/>
  <c r="M25" i="57"/>
  <c r="L25" i="57"/>
  <c r="P25" i="57"/>
  <c r="O25" i="57"/>
  <c r="M24" i="57"/>
  <c r="L24" i="57"/>
  <c r="P24" i="57"/>
  <c r="M23" i="57"/>
  <c r="L23" i="57"/>
  <c r="P23" i="57"/>
  <c r="O23" i="57"/>
  <c r="M22" i="57"/>
  <c r="O22" i="57"/>
  <c r="E22" i="57"/>
  <c r="E8" i="57"/>
  <c r="M21" i="57"/>
  <c r="L21" i="57"/>
  <c r="P21" i="57"/>
  <c r="O20" i="57"/>
  <c r="P20" i="57"/>
  <c r="M19" i="57"/>
  <c r="L19" i="57"/>
  <c r="M18" i="57"/>
  <c r="L18" i="57"/>
  <c r="O17" i="57"/>
  <c r="M17" i="57"/>
  <c r="L17" i="57"/>
  <c r="M16" i="57"/>
  <c r="L16" i="57"/>
  <c r="M15" i="57"/>
  <c r="L15" i="57"/>
  <c r="O15" i="57"/>
  <c r="M14" i="57"/>
  <c r="L14" i="57"/>
  <c r="M13" i="57"/>
  <c r="L13" i="57"/>
  <c r="O13" i="57"/>
  <c r="L12" i="57"/>
  <c r="M12" i="57"/>
  <c r="E12" i="57"/>
  <c r="P11" i="57"/>
  <c r="M11" i="57"/>
  <c r="L11" i="57"/>
  <c r="O11" i="57"/>
  <c r="M10" i="57"/>
  <c r="L10" i="57"/>
  <c r="K9" i="57"/>
  <c r="K8" i="57"/>
  <c r="K7" i="57"/>
  <c r="I9" i="57"/>
  <c r="I8" i="57"/>
  <c r="H9" i="57"/>
  <c r="H8" i="57"/>
  <c r="H7" i="57"/>
  <c r="G9" i="57"/>
  <c r="M9" i="57"/>
  <c r="F9" i="57"/>
  <c r="F8" i="57"/>
  <c r="E9" i="57"/>
  <c r="B2" i="55"/>
  <c r="M75" i="55"/>
  <c r="L75" i="55"/>
  <c r="O70" i="55"/>
  <c r="O68" i="55"/>
  <c r="O66" i="55"/>
  <c r="O64" i="55"/>
  <c r="O58" i="55"/>
  <c r="O56" i="55"/>
  <c r="O54" i="55"/>
  <c r="O50" i="55"/>
  <c r="O44" i="55"/>
  <c r="O42" i="55"/>
  <c r="O38" i="55"/>
  <c r="O32" i="55"/>
  <c r="O30" i="55"/>
  <c r="O26" i="55"/>
  <c r="O24" i="55"/>
  <c r="O20" i="55"/>
  <c r="O18" i="55"/>
  <c r="O16" i="55"/>
  <c r="O14" i="55"/>
  <c r="O10" i="55"/>
  <c r="M65" i="55"/>
  <c r="M63" i="55"/>
  <c r="L60" i="55"/>
  <c r="M52" i="55"/>
  <c r="M48" i="55"/>
  <c r="L46" i="55"/>
  <c r="M41" i="55"/>
  <c r="M36" i="55"/>
  <c r="L34" i="55"/>
  <c r="M28" i="55"/>
  <c r="M22" i="55"/>
  <c r="L12" i="55"/>
  <c r="F9" i="55"/>
  <c r="G9" i="55"/>
  <c r="M9" i="55"/>
  <c r="H9" i="55"/>
  <c r="K9" i="55"/>
  <c r="K8" i="55"/>
  <c r="K7" i="55"/>
  <c r="M77" i="55"/>
  <c r="L77" i="55"/>
  <c r="M73" i="55"/>
  <c r="L73" i="55"/>
  <c r="M68" i="55"/>
  <c r="L68" i="55"/>
  <c r="M66" i="55"/>
  <c r="L66" i="55"/>
  <c r="M64" i="55"/>
  <c r="L64" i="55"/>
  <c r="M61" i="55"/>
  <c r="L61" i="55"/>
  <c r="M50" i="55"/>
  <c r="L50" i="55"/>
  <c r="M47" i="55"/>
  <c r="L47" i="55"/>
  <c r="M35" i="55"/>
  <c r="L35" i="55"/>
  <c r="L36" i="55"/>
  <c r="M71" i="55"/>
  <c r="L71" i="55"/>
  <c r="M70" i="55"/>
  <c r="L70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M51" i="55"/>
  <c r="L51" i="55"/>
  <c r="M49" i="55"/>
  <c r="L49" i="55"/>
  <c r="L48" i="55"/>
  <c r="M45" i="55"/>
  <c r="L45" i="55"/>
  <c r="M43" i="55"/>
  <c r="L43" i="55"/>
  <c r="M42" i="55"/>
  <c r="L42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M27" i="55"/>
  <c r="L27" i="55"/>
  <c r="M25" i="55"/>
  <c r="L25" i="55"/>
  <c r="M24" i="55"/>
  <c r="L24" i="55"/>
  <c r="M23" i="55"/>
  <c r="L23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M11" i="55"/>
  <c r="L11" i="55"/>
  <c r="M10" i="55"/>
  <c r="L10" i="55"/>
  <c r="E9" i="55"/>
  <c r="L9" i="55"/>
  <c r="L69" i="55"/>
  <c r="M74" i="55"/>
  <c r="L76" i="55"/>
  <c r="F8" i="55"/>
  <c r="L41" i="55"/>
  <c r="L65" i="55"/>
  <c r="O41" i="58"/>
  <c r="P32" i="58"/>
  <c r="O12" i="58"/>
  <c r="O13" i="58"/>
  <c r="O15" i="58"/>
  <c r="O17" i="58"/>
  <c r="O19" i="58"/>
  <c r="P23" i="58"/>
  <c r="O30" i="58"/>
  <c r="O32" i="58"/>
  <c r="P35" i="58"/>
  <c r="O37" i="58"/>
  <c r="O39" i="58"/>
  <c r="O42" i="58"/>
  <c r="O45" i="58"/>
  <c r="O48" i="58"/>
  <c r="O50" i="58"/>
  <c r="P53" i="58"/>
  <c r="O63" i="58"/>
  <c r="P66" i="58"/>
  <c r="O68" i="58"/>
  <c r="O73" i="58"/>
  <c r="G8" i="58"/>
  <c r="O10" i="58"/>
  <c r="P15" i="58"/>
  <c r="P17" i="58"/>
  <c r="P19" i="58"/>
  <c r="P20" i="58"/>
  <c r="O24" i="58"/>
  <c r="P30" i="58"/>
  <c r="P39" i="58"/>
  <c r="L40" i="58"/>
  <c r="P44" i="58"/>
  <c r="P45" i="58"/>
  <c r="L46" i="58"/>
  <c r="O47" i="58"/>
  <c r="P50" i="58"/>
  <c r="O54" i="58"/>
  <c r="O56" i="58"/>
  <c r="O59" i="58"/>
  <c r="L69" i="58"/>
  <c r="O70" i="58"/>
  <c r="P72" i="58"/>
  <c r="L74" i="58"/>
  <c r="O75" i="58"/>
  <c r="I9" i="58"/>
  <c r="J9" i="58"/>
  <c r="P9" i="58"/>
  <c r="O14" i="58"/>
  <c r="O16" i="58"/>
  <c r="O18" i="58"/>
  <c r="O21" i="58"/>
  <c r="P22" i="58"/>
  <c r="O29" i="58"/>
  <c r="O31" i="58"/>
  <c r="O33" i="58"/>
  <c r="O38" i="58"/>
  <c r="O43" i="58"/>
  <c r="O44" i="58"/>
  <c r="L48" i="58"/>
  <c r="O49" i="58"/>
  <c r="O51" i="58"/>
  <c r="P54" i="58"/>
  <c r="P56" i="58"/>
  <c r="P58" i="58"/>
  <c r="P59" i="58"/>
  <c r="L60" i="58"/>
  <c r="O61" i="58"/>
  <c r="L63" i="58"/>
  <c r="O64" i="58"/>
  <c r="P69" i="58"/>
  <c r="P74" i="58"/>
  <c r="L76" i="58"/>
  <c r="O77" i="58"/>
  <c r="P14" i="58"/>
  <c r="P16" i="58"/>
  <c r="P18" i="58"/>
  <c r="P21" i="58"/>
  <c r="O28" i="58"/>
  <c r="P31" i="58"/>
  <c r="P33" i="58"/>
  <c r="P38" i="58"/>
  <c r="P43" i="58"/>
  <c r="P48" i="58"/>
  <c r="P51" i="58"/>
  <c r="P60" i="58"/>
  <c r="P76" i="58"/>
  <c r="P10" i="57"/>
  <c r="P17" i="57"/>
  <c r="P18" i="57"/>
  <c r="L22" i="57"/>
  <c r="M46" i="57"/>
  <c r="L46" i="57"/>
  <c r="P50" i="57"/>
  <c r="O52" i="57"/>
  <c r="O67" i="57"/>
  <c r="P19" i="57"/>
  <c r="P52" i="57"/>
  <c r="O12" i="57"/>
  <c r="P15" i="57"/>
  <c r="P27" i="57"/>
  <c r="P32" i="57"/>
  <c r="P33" i="57"/>
  <c r="P39" i="57"/>
  <c r="M40" i="57"/>
  <c r="L40" i="57"/>
  <c r="O44" i="57"/>
  <c r="P44" i="57"/>
  <c r="L52" i="57"/>
  <c r="P64" i="57"/>
  <c r="P68" i="57"/>
  <c r="P13" i="57"/>
  <c r="O19" i="57"/>
  <c r="P30" i="57"/>
  <c r="P36" i="57"/>
  <c r="P42" i="57"/>
  <c r="P45" i="57"/>
  <c r="O60" i="57"/>
  <c r="O63" i="57"/>
  <c r="P66" i="57"/>
  <c r="O68" i="57"/>
  <c r="O10" i="57"/>
  <c r="O24" i="57"/>
  <c r="O27" i="57"/>
  <c r="L69" i="57"/>
  <c r="O70" i="57"/>
  <c r="P73" i="57"/>
  <c r="L74" i="57"/>
  <c r="O75" i="57"/>
  <c r="J9" i="57"/>
  <c r="O14" i="57"/>
  <c r="O16" i="57"/>
  <c r="O18" i="57"/>
  <c r="O21" i="57"/>
  <c r="P26" i="57"/>
  <c r="O29" i="57"/>
  <c r="O31" i="57"/>
  <c r="O33" i="57"/>
  <c r="O38" i="57"/>
  <c r="O43" i="57"/>
  <c r="P47" i="57"/>
  <c r="O49" i="57"/>
  <c r="O51" i="57"/>
  <c r="O61" i="57"/>
  <c r="O64" i="57"/>
  <c r="P69" i="57"/>
  <c r="L76" i="57"/>
  <c r="O77" i="57"/>
  <c r="P14" i="57"/>
  <c r="P16" i="57"/>
  <c r="P31" i="57"/>
  <c r="P38" i="57"/>
  <c r="P43" i="57"/>
  <c r="P51" i="57"/>
  <c r="L28" i="55"/>
  <c r="O69" i="55"/>
  <c r="L74" i="55"/>
  <c r="O52" i="55"/>
  <c r="P70" i="55"/>
  <c r="L63" i="55"/>
  <c r="M34" i="55"/>
  <c r="M12" i="55"/>
  <c r="O34" i="55"/>
  <c r="L62" i="55"/>
  <c r="L67" i="55"/>
  <c r="M69" i="55"/>
  <c r="O76" i="55"/>
  <c r="I9" i="55"/>
  <c r="O9" i="55"/>
  <c r="H8" i="55"/>
  <c r="M60" i="55"/>
  <c r="L72" i="55"/>
  <c r="J9" i="55"/>
  <c r="M46" i="55"/>
  <c r="P63" i="55"/>
  <c r="O46" i="55"/>
  <c r="O67" i="55"/>
  <c r="P76" i="55"/>
  <c r="P13" i="55"/>
  <c r="P25" i="55"/>
  <c r="P73" i="55"/>
  <c r="O74" i="55"/>
  <c r="O41" i="55"/>
  <c r="O65" i="55"/>
  <c r="P72" i="55"/>
  <c r="P29" i="55"/>
  <c r="L52" i="55"/>
  <c r="M76" i="55"/>
  <c r="G8" i="55"/>
  <c r="M8" i="55"/>
  <c r="M72" i="55"/>
  <c r="P60" i="55"/>
  <c r="P34" i="55"/>
  <c r="O60" i="55"/>
  <c r="O72" i="55"/>
  <c r="P20" i="55"/>
  <c r="P23" i="55"/>
  <c r="P30" i="55"/>
  <c r="P35" i="55"/>
  <c r="P44" i="55"/>
  <c r="P51" i="55"/>
  <c r="P58" i="55"/>
  <c r="O36" i="55"/>
  <c r="O22" i="55"/>
  <c r="O28" i="55"/>
  <c r="O63" i="55"/>
  <c r="P11" i="55"/>
  <c r="P27" i="55"/>
  <c r="P49" i="55"/>
  <c r="P56" i="55"/>
  <c r="P61" i="55"/>
  <c r="P77" i="55"/>
  <c r="L22" i="55"/>
  <c r="O77" i="55"/>
  <c r="O75" i="55"/>
  <c r="O73" i="55"/>
  <c r="O71" i="55"/>
  <c r="O61" i="55"/>
  <c r="O59" i="55"/>
  <c r="O57" i="55"/>
  <c r="O55" i="55"/>
  <c r="O53" i="55"/>
  <c r="O51" i="55"/>
  <c r="O49" i="55"/>
  <c r="O47" i="55"/>
  <c r="O45" i="55"/>
  <c r="O43" i="55"/>
  <c r="O39" i="55"/>
  <c r="O37" i="55"/>
  <c r="O35" i="55"/>
  <c r="O33" i="55"/>
  <c r="O31" i="55"/>
  <c r="O29" i="55"/>
  <c r="O27" i="55"/>
  <c r="O25" i="55"/>
  <c r="O23" i="55"/>
  <c r="O21" i="55"/>
  <c r="O19" i="55"/>
  <c r="O17" i="55"/>
  <c r="O15" i="55"/>
  <c r="O13" i="55"/>
  <c r="O11" i="55"/>
  <c r="P33" i="55"/>
  <c r="P46" i="55"/>
  <c r="P53" i="55"/>
  <c r="P55" i="55"/>
  <c r="P57" i="55"/>
  <c r="P59" i="55"/>
  <c r="P67" i="55"/>
  <c r="P74" i="55"/>
  <c r="P68" i="55"/>
  <c r="P64" i="55"/>
  <c r="P54" i="55"/>
  <c r="P50" i="55"/>
  <c r="P42" i="55"/>
  <c r="P38" i="55"/>
  <c r="P32" i="55"/>
  <c r="P18" i="55"/>
  <c r="P16" i="55"/>
  <c r="P14" i="55"/>
  <c r="P10" i="55"/>
  <c r="M67" i="55"/>
  <c r="P17" i="55"/>
  <c r="P19" i="55"/>
  <c r="P21" i="55"/>
  <c r="P26" i="55"/>
  <c r="P39" i="55"/>
  <c r="P45" i="55"/>
  <c r="P65" i="55"/>
  <c r="P70" i="58"/>
  <c r="P68" i="58"/>
  <c r="P42" i="58"/>
  <c r="P75" i="58"/>
  <c r="P29" i="58"/>
  <c r="P63" i="58"/>
  <c r="P64" i="58"/>
  <c r="O74" i="58"/>
  <c r="P52" i="58"/>
  <c r="P24" i="58"/>
  <c r="P61" i="58"/>
  <c r="P28" i="58"/>
  <c r="L62" i="58"/>
  <c r="M62" i="58"/>
  <c r="P41" i="58"/>
  <c r="P36" i="58"/>
  <c r="G7" i="58"/>
  <c r="P10" i="58"/>
  <c r="P77" i="58"/>
  <c r="P73" i="58"/>
  <c r="P37" i="58"/>
  <c r="I8" i="58"/>
  <c r="P67" i="58"/>
  <c r="P62" i="58"/>
  <c r="P12" i="58"/>
  <c r="O72" i="58"/>
  <c r="O9" i="58"/>
  <c r="O76" i="58"/>
  <c r="O67" i="58"/>
  <c r="P49" i="58"/>
  <c r="O36" i="58"/>
  <c r="P13" i="58"/>
  <c r="L62" i="57"/>
  <c r="M62" i="57"/>
  <c r="P41" i="57"/>
  <c r="O36" i="57"/>
  <c r="P77" i="57"/>
  <c r="P60" i="57"/>
  <c r="P28" i="57"/>
  <c r="O41" i="57"/>
  <c r="P72" i="57"/>
  <c r="P67" i="57"/>
  <c r="O72" i="57"/>
  <c r="P37" i="57"/>
  <c r="P22" i="57"/>
  <c r="P75" i="57"/>
  <c r="P29" i="57"/>
  <c r="P48" i="57"/>
  <c r="P61" i="57"/>
  <c r="P76" i="57"/>
  <c r="P74" i="57"/>
  <c r="O76" i="57"/>
  <c r="O28" i="57"/>
  <c r="P63" i="57"/>
  <c r="P62" i="57"/>
  <c r="P70" i="57"/>
  <c r="P12" i="57"/>
  <c r="P49" i="57"/>
  <c r="O74" i="57"/>
  <c r="O48" i="57"/>
  <c r="P69" i="55"/>
  <c r="H7" i="55"/>
  <c r="M62" i="55"/>
  <c r="O62" i="55"/>
  <c r="O48" i="55"/>
  <c r="I8" i="55"/>
  <c r="I7" i="55"/>
  <c r="P28" i="55"/>
  <c r="F7" i="55"/>
  <c r="O12" i="55"/>
  <c r="L40" i="55"/>
  <c r="M40" i="55"/>
  <c r="P41" i="55"/>
  <c r="P22" i="55"/>
  <c r="P48" i="55"/>
  <c r="P36" i="55"/>
  <c r="P24" i="55"/>
  <c r="P66" i="55"/>
  <c r="P75" i="55"/>
  <c r="P31" i="55"/>
  <c r="P15" i="55"/>
  <c r="P71" i="55"/>
  <c r="P47" i="55"/>
  <c r="P62" i="55"/>
  <c r="P52" i="55"/>
  <c r="P43" i="55"/>
  <c r="P37" i="55"/>
  <c r="O40" i="55"/>
  <c r="O40" i="58"/>
  <c r="O62" i="58"/>
  <c r="O40" i="57"/>
  <c r="O62" i="57"/>
  <c r="P40" i="57"/>
  <c r="P12" i="55"/>
  <c r="J8" i="55"/>
  <c r="J7" i="55"/>
  <c r="P40" i="55"/>
  <c r="P40" i="58"/>
  <c r="M8" i="58"/>
  <c r="J8" i="58"/>
  <c r="J7" i="58"/>
  <c r="O8" i="58"/>
  <c r="M7" i="58"/>
  <c r="E8" i="58"/>
  <c r="I7" i="58"/>
  <c r="P7" i="58"/>
  <c r="P8" i="58"/>
  <c r="K10" i="61"/>
  <c r="I8" i="61"/>
  <c r="J8" i="61"/>
  <c r="G7" i="61"/>
  <c r="L10" i="61"/>
  <c r="O8" i="61"/>
  <c r="P12" i="61"/>
  <c r="L8" i="61"/>
  <c r="L9" i="61"/>
  <c r="O12" i="61"/>
  <c r="L12" i="61"/>
  <c r="F9" i="61"/>
  <c r="I9" i="61"/>
  <c r="J9" i="61"/>
  <c r="M12" i="61"/>
  <c r="M13" i="61"/>
  <c r="P11" i="61"/>
  <c r="E10" i="61"/>
  <c r="E8" i="61"/>
  <c r="F10" i="61"/>
  <c r="E7" i="61"/>
  <c r="L7" i="61"/>
  <c r="M8" i="61"/>
  <c r="P8" i="61"/>
  <c r="B2" i="58"/>
  <c r="B2" i="61"/>
  <c r="B2" i="59"/>
  <c r="G8" i="57"/>
  <c r="L8" i="57"/>
  <c r="L9" i="57"/>
  <c r="O9" i="57"/>
  <c r="P9" i="57"/>
  <c r="G7" i="57"/>
  <c r="F7" i="57"/>
  <c r="O8" i="57"/>
  <c r="M8" i="57"/>
  <c r="M7" i="57"/>
  <c r="L7" i="57"/>
  <c r="J8" i="57"/>
  <c r="J7" i="57"/>
  <c r="I7" i="57"/>
  <c r="O8" i="55"/>
  <c r="P9" i="55"/>
  <c r="E8" i="55"/>
  <c r="E7" i="55"/>
  <c r="P7" i="55"/>
  <c r="L8" i="55"/>
  <c r="G7" i="55"/>
  <c r="M7" i="55"/>
  <c r="P8" i="55"/>
  <c r="L7" i="55"/>
  <c r="O7" i="55"/>
  <c r="O3" i="55"/>
  <c r="O7" i="58"/>
  <c r="O3" i="58"/>
  <c r="E7" i="58"/>
  <c r="L7" i="58"/>
  <c r="L8" i="58"/>
  <c r="F7" i="61"/>
  <c r="M7" i="61"/>
  <c r="P9" i="61"/>
  <c r="O9" i="61"/>
  <c r="M10" i="61"/>
  <c r="I10" i="61"/>
  <c r="J10" i="61"/>
  <c r="P10" i="61"/>
  <c r="M9" i="61"/>
  <c r="I7" i="61"/>
  <c r="O7" i="61"/>
  <c r="P7" i="57"/>
  <c r="O7" i="57"/>
  <c r="O3" i="57"/>
  <c r="P8" i="57"/>
  <c r="O10" i="61"/>
  <c r="J7" i="61"/>
  <c r="P7" i="61"/>
  <c r="O3" i="61"/>
  <c r="O27" i="59"/>
  <c r="O47" i="59"/>
  <c r="O26" i="59"/>
  <c r="O13" i="59"/>
  <c r="O33" i="59"/>
  <c r="O59" i="59"/>
  <c r="H9" i="59"/>
  <c r="O30" i="59"/>
  <c r="O56" i="59"/>
  <c r="O21" i="59"/>
  <c r="O24" i="59"/>
  <c r="O80" i="59"/>
  <c r="O19" i="59"/>
  <c r="O39" i="59"/>
  <c r="O16" i="59"/>
  <c r="O32" i="59"/>
  <c r="O15" i="59"/>
  <c r="O42" i="59"/>
  <c r="O83" i="59"/>
  <c r="O35" i="59"/>
  <c r="O53" i="59"/>
  <c r="O29" i="59"/>
  <c r="O50" i="59"/>
  <c r="O10" i="59"/>
  <c r="O46" i="59"/>
  <c r="P51" i="59"/>
  <c r="P25" i="59"/>
  <c r="P11" i="59"/>
  <c r="I9" i="59"/>
  <c r="P14" i="59"/>
  <c r="L9" i="59"/>
  <c r="M9" i="59"/>
  <c r="P54" i="59"/>
  <c r="H8" i="59"/>
  <c r="H7" i="59"/>
  <c r="P38" i="59"/>
  <c r="P75" i="59"/>
  <c r="P79" i="59"/>
  <c r="P80" i="59"/>
  <c r="P31" i="59"/>
  <c r="P42" i="59"/>
  <c r="P45" i="59"/>
  <c r="P57" i="59"/>
  <c r="P15" i="59"/>
  <c r="O31" i="59"/>
  <c r="P10" i="59"/>
  <c r="J9" i="59"/>
  <c r="P13" i="59"/>
  <c r="P43" i="59"/>
  <c r="O81" i="59"/>
  <c r="O38" i="59"/>
  <c r="O75" i="59"/>
  <c r="K9" i="59"/>
  <c r="O14" i="59"/>
  <c r="O51" i="59"/>
  <c r="P85" i="59"/>
  <c r="O54" i="59"/>
  <c r="O85" i="59"/>
  <c r="O45" i="59"/>
  <c r="O25" i="59"/>
  <c r="F8" i="59"/>
  <c r="O52" i="59"/>
  <c r="O49" i="59"/>
  <c r="O58" i="59"/>
  <c r="P26" i="59"/>
  <c r="P58" i="59"/>
  <c r="P60" i="59"/>
  <c r="P81" i="59"/>
  <c r="P84" i="59"/>
  <c r="O55" i="59"/>
  <c r="P91" i="59"/>
  <c r="P92" i="59"/>
  <c r="O11" i="59"/>
  <c r="O78" i="59"/>
  <c r="O91" i="59"/>
  <c r="O57" i="59"/>
  <c r="P87" i="59"/>
  <c r="P23" i="59"/>
  <c r="P82" i="59"/>
  <c r="O48" i="59"/>
  <c r="P74" i="59"/>
  <c r="P37" i="59"/>
  <c r="P61" i="59"/>
  <c r="P9" i="59"/>
  <c r="P49" i="59"/>
  <c r="P46" i="59"/>
  <c r="P47" i="59"/>
  <c r="O22" i="59"/>
  <c r="P52" i="59"/>
  <c r="P73" i="59"/>
  <c r="P20" i="59"/>
  <c r="O87" i="59"/>
  <c r="K8" i="59"/>
  <c r="K7" i="59"/>
  <c r="P22" i="59"/>
  <c r="P12" i="59"/>
  <c r="P17" i="59"/>
  <c r="P34" i="59"/>
  <c r="P35" i="59"/>
  <c r="O40" i="59"/>
  <c r="O41" i="59"/>
  <c r="O17" i="59"/>
  <c r="P48" i="59"/>
  <c r="P28" i="59"/>
  <c r="P29" i="59"/>
  <c r="O12" i="59"/>
  <c r="O74" i="59"/>
  <c r="O28" i="59"/>
  <c r="O9" i="59"/>
  <c r="G8" i="59"/>
  <c r="P41" i="59"/>
  <c r="O37" i="59"/>
  <c r="P53" i="59"/>
  <c r="O20" i="59"/>
  <c r="P78" i="59"/>
  <c r="P86" i="59"/>
  <c r="O86" i="59"/>
  <c r="P36" i="59"/>
  <c r="O36" i="59"/>
  <c r="P77" i="59"/>
  <c r="O77" i="59"/>
  <c r="F7" i="59"/>
  <c r="O73" i="59"/>
  <c r="J8" i="59"/>
  <c r="M8" i="59"/>
  <c r="G7" i="59"/>
  <c r="L8" i="59"/>
  <c r="I8" i="59"/>
  <c r="P40" i="59"/>
  <c r="M7" i="59"/>
  <c r="L7" i="59"/>
  <c r="P8" i="59"/>
  <c r="I7" i="59"/>
  <c r="O8" i="59"/>
  <c r="J7" i="59"/>
  <c r="P7" i="59"/>
  <c r="O7" i="59"/>
  <c r="O3" i="59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<sst xmlns="http://schemas.openxmlformats.org/spreadsheetml/2006/main" count="437" uniqueCount="119">
  <si>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</si>
  <si>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</si>
  <si>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</si>
  <si>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</si>
  <si>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</si>
  <si>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</si>
  <si>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</si>
  <si>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</si>
  <si>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</si>
  <si>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</si>
  <si>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</si>
  <si>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</si>
  <si>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</si>
  <si>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</si>
  <si>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</si>
  <si>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</si>
  <si>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</si>
  <si>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</si>
  <si>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</si>
  <si>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</si>
  <si>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</si>
  <si>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</si>
  <si>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</si>
  <si>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</si>
  <si>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</si>
  <si>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</si>
  <si>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</si>
  <si>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</si>
  <si>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</si>
  <si>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</si>
  <si>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</si>
  <si>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</si>
  <si>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</si>
  <si>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</si>
  <si>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</si>
  <si>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</si>
  <si>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</si>
  <si>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</si>
  <si>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</si>
  <si>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</si>
  <si>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</si>
  <si>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</si>
  <si>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</si>
  <si>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</si>
  <si>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</si>
  <si>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</si>
  <si>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</si>
  <si>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</si>
  <si>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</si>
  <si>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</si>
  <si>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</si>
  <si>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</si>
  <si>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</si>
  <si>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</si>
  <si>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</si>
  <si>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</si>
  <si>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</si>
  <si>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</si>
  <si>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</si>
  <si>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</si>
  <si>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</si>
  <si>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</si>
  <si>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</si>
  <si>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</si>
  <si>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</si>
  <si>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</si>
  <si>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</si>
  <si>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</si>
  <si>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</si>
  <si>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</si>
  <si>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</si>
  <si>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</si>
  <si>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</si>
  <si>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</si>
  <si>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</si>
  <si>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</si>
  <si>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</si>
  <si>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</si>
  <si>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</si>
  <si>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</si>
  <si>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</si>
  <si>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</si>
  <si>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</si>
  <si>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</si>
  <si>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</si>
  <si>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</si>
  <si>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</si>
  <si>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</si>
  <si>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</si>
  <si>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</si>
  <si>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</si>
  <si>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</si>
  <si>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</si>
  <si>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</si>
  <si>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</si>
  <si>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</si>
  <si>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</si>
  <si>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</si>
  <si>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</si>
  <si>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</si>
  <si>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</si>
  <si>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</si>
  <si>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</si>
  <si>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</si>
  <si>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</si>
  <si>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</si>
  <si>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</si>
  <si>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</si>
  <si>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</si>
  <si>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</si>
  <si>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</si>
  <si>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</si>
  <si>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</si>
  <si>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</si>
  <si>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</si>
  <si>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</si>
  <si>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</si>
  <si>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 xml:space="preserve">2023년 10 월  </t>
    <phoneticPr fontId="2" type="noConversion"/>
  </si>
  <si>
    <t>서구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</si>
</sst>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6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1" xfId="1" applyFont="1" applyFill="1" applyBorder="1" applyAlignment="1" applyProtection="1">
      <alignment horizontal="right" vertical="center"/>
    </xf>
    <xf numFmtId="41" fontId="6" fillId="4" borderId="32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3" xfId="1" applyFont="1" applyFill="1" applyBorder="1" applyAlignment="1" applyProtection="1">
      <alignment horizontal="center" vertical="center"/>
    </xf>
    <xf numFmtId="41" fontId="11" fillId="5" borderId="29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0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29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  <xf numFmtId="41" fontId="14" fillId="4" borderId="29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86" name="Line 1">
          <a:extLst>
            <a:ext uri="{FF2B5EF4-FFF2-40B4-BE49-F238E27FC236}">
              <a16:creationId xmlns:a16="http://schemas.microsoft.com/office/drawing/2014/main" id="{5E5CF129-B44B-B744-C5DB-BEE6FC96A5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87" name="Line 1">
          <a:extLst>
            <a:ext uri="{FF2B5EF4-FFF2-40B4-BE49-F238E27FC236}">
              <a16:creationId xmlns:a16="http://schemas.microsoft.com/office/drawing/2014/main" id="{44A35E19-338D-030C-ED43-FA8FB92C0C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88" name="Line 1">
          <a:extLst>
            <a:ext uri="{FF2B5EF4-FFF2-40B4-BE49-F238E27FC236}">
              <a16:creationId xmlns:a16="http://schemas.microsoft.com/office/drawing/2014/main" id="{74F995AD-CE89-71BC-67C8-72653EB493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89" name="Line 1">
          <a:extLst>
            <a:ext uri="{FF2B5EF4-FFF2-40B4-BE49-F238E27FC236}">
              <a16:creationId xmlns:a16="http://schemas.microsoft.com/office/drawing/2014/main" id="{EADF32CB-ED18-769A-08AC-DF1C93DA930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90" name="Line 1">
          <a:extLst>
            <a:ext uri="{FF2B5EF4-FFF2-40B4-BE49-F238E27FC236}">
              <a16:creationId xmlns:a16="http://schemas.microsoft.com/office/drawing/2014/main" id="{CE39B73B-D581-811E-4388-70732A023B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91" name="Line 1">
          <a:extLst>
            <a:ext uri="{FF2B5EF4-FFF2-40B4-BE49-F238E27FC236}">
              <a16:creationId xmlns:a16="http://schemas.microsoft.com/office/drawing/2014/main" id="{40230BBA-AC51-7347-962B-FC079246C3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92" name="Line 1">
          <a:extLst>
            <a:ext uri="{FF2B5EF4-FFF2-40B4-BE49-F238E27FC236}">
              <a16:creationId xmlns:a16="http://schemas.microsoft.com/office/drawing/2014/main" id="{A895D80A-B74D-CF08-CDBC-25B1978A88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93" name="Line 1">
          <a:extLst>
            <a:ext uri="{FF2B5EF4-FFF2-40B4-BE49-F238E27FC236}">
              <a16:creationId xmlns:a16="http://schemas.microsoft.com/office/drawing/2014/main" id="{11B125A1-82E4-367B-9DD4-6D40E2727F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94" name="Line 1">
          <a:extLst>
            <a:ext uri="{FF2B5EF4-FFF2-40B4-BE49-F238E27FC236}">
              <a16:creationId xmlns:a16="http://schemas.microsoft.com/office/drawing/2014/main" id="{856FE4B1-D1FB-C724-9666-76C56C2191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95" name="Line 1">
          <a:extLst>
            <a:ext uri="{FF2B5EF4-FFF2-40B4-BE49-F238E27FC236}">
              <a16:creationId xmlns:a16="http://schemas.microsoft.com/office/drawing/2014/main" id="{D583C4B7-6488-F906-81E7-4508011B60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96" name="Line 1">
          <a:extLst>
            <a:ext uri="{FF2B5EF4-FFF2-40B4-BE49-F238E27FC236}">
              <a16:creationId xmlns:a16="http://schemas.microsoft.com/office/drawing/2014/main" id="{5BC2E782-E563-0698-F5CD-5B2D84A815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97" name="Line 1">
          <a:extLst>
            <a:ext uri="{FF2B5EF4-FFF2-40B4-BE49-F238E27FC236}">
              <a16:creationId xmlns:a16="http://schemas.microsoft.com/office/drawing/2014/main" id="{98FA8FBB-799C-F0F7-F2FD-5DBAD95F88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98" name="Line 1">
          <a:extLst>
            <a:ext uri="{FF2B5EF4-FFF2-40B4-BE49-F238E27FC236}">
              <a16:creationId xmlns:a16="http://schemas.microsoft.com/office/drawing/2014/main" id="{E776C74F-70E8-6328-C8CA-883DC48875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099" name="Line 1">
          <a:extLst>
            <a:ext uri="{FF2B5EF4-FFF2-40B4-BE49-F238E27FC236}">
              <a16:creationId xmlns:a16="http://schemas.microsoft.com/office/drawing/2014/main" id="{8DD26727-67B0-CC79-B7A2-38184452E5F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00" name="Line 1">
          <a:extLst>
            <a:ext uri="{FF2B5EF4-FFF2-40B4-BE49-F238E27FC236}">
              <a16:creationId xmlns:a16="http://schemas.microsoft.com/office/drawing/2014/main" id="{F52C916A-6163-8A33-5845-6585324A47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01" name="Line 1">
          <a:extLst>
            <a:ext uri="{FF2B5EF4-FFF2-40B4-BE49-F238E27FC236}">
              <a16:creationId xmlns:a16="http://schemas.microsoft.com/office/drawing/2014/main" id="{0E640198-88A9-C068-2E44-97E18CBF0DD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02" name="Line 1">
          <a:extLst>
            <a:ext uri="{FF2B5EF4-FFF2-40B4-BE49-F238E27FC236}">
              <a16:creationId xmlns:a16="http://schemas.microsoft.com/office/drawing/2014/main" id="{91230F79-FD54-538C-8FE0-BB0F9A439CB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03" name="Line 1">
          <a:extLst>
            <a:ext uri="{FF2B5EF4-FFF2-40B4-BE49-F238E27FC236}">
              <a16:creationId xmlns:a16="http://schemas.microsoft.com/office/drawing/2014/main" id="{E3FBDC6B-6082-1409-85DB-D0E5FF6F7E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04" name="Line 1">
          <a:extLst>
            <a:ext uri="{FF2B5EF4-FFF2-40B4-BE49-F238E27FC236}">
              <a16:creationId xmlns:a16="http://schemas.microsoft.com/office/drawing/2014/main" id="{6855E0BF-3F82-B4E3-1F72-FFB34170D9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05" name="Line 1">
          <a:extLst>
            <a:ext uri="{FF2B5EF4-FFF2-40B4-BE49-F238E27FC236}">
              <a16:creationId xmlns:a16="http://schemas.microsoft.com/office/drawing/2014/main" id="{53916D7B-5750-ED13-B06C-AE9E4AF6ABB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06" name="Line 1">
          <a:extLst>
            <a:ext uri="{FF2B5EF4-FFF2-40B4-BE49-F238E27FC236}">
              <a16:creationId xmlns:a16="http://schemas.microsoft.com/office/drawing/2014/main" id="{D0109EBF-3ECD-C429-51E1-A058B8143AF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07" name="Line 1">
          <a:extLst>
            <a:ext uri="{FF2B5EF4-FFF2-40B4-BE49-F238E27FC236}">
              <a16:creationId xmlns:a16="http://schemas.microsoft.com/office/drawing/2014/main" id="{7D45A7EB-C771-6238-2F2A-9A74D1B6606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08" name="Line 1">
          <a:extLst>
            <a:ext uri="{FF2B5EF4-FFF2-40B4-BE49-F238E27FC236}">
              <a16:creationId xmlns:a16="http://schemas.microsoft.com/office/drawing/2014/main" id="{0CAF9A7C-9C4C-FA26-8F35-8186A10977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09" name="Line 1">
          <a:extLst>
            <a:ext uri="{FF2B5EF4-FFF2-40B4-BE49-F238E27FC236}">
              <a16:creationId xmlns:a16="http://schemas.microsoft.com/office/drawing/2014/main" id="{490B45DE-71EE-1D95-DE07-3379584B6E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10" name="Line 1">
          <a:extLst>
            <a:ext uri="{FF2B5EF4-FFF2-40B4-BE49-F238E27FC236}">
              <a16:creationId xmlns:a16="http://schemas.microsoft.com/office/drawing/2014/main" id="{7E7DBAD5-F9E7-71EC-E59E-2C62917FFC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11" name="Line 1">
          <a:extLst>
            <a:ext uri="{FF2B5EF4-FFF2-40B4-BE49-F238E27FC236}">
              <a16:creationId xmlns:a16="http://schemas.microsoft.com/office/drawing/2014/main" id="{182F213B-F5B6-EDD6-F5AF-1895E7E800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12" name="Line 1">
          <a:extLst>
            <a:ext uri="{FF2B5EF4-FFF2-40B4-BE49-F238E27FC236}">
              <a16:creationId xmlns:a16="http://schemas.microsoft.com/office/drawing/2014/main" id="{4DAC2C0F-53B1-461F-A4CF-93DAF96532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13" name="Line 1">
          <a:extLst>
            <a:ext uri="{FF2B5EF4-FFF2-40B4-BE49-F238E27FC236}">
              <a16:creationId xmlns:a16="http://schemas.microsoft.com/office/drawing/2014/main" id="{36F76740-84D1-C7A9-7A59-75DBBAC66B9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14" name="Line 1">
          <a:extLst>
            <a:ext uri="{FF2B5EF4-FFF2-40B4-BE49-F238E27FC236}">
              <a16:creationId xmlns:a16="http://schemas.microsoft.com/office/drawing/2014/main" id="{7E8CF0DF-1D37-8C04-2F0E-B674C9655D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15" name="Line 1">
          <a:extLst>
            <a:ext uri="{FF2B5EF4-FFF2-40B4-BE49-F238E27FC236}">
              <a16:creationId xmlns:a16="http://schemas.microsoft.com/office/drawing/2014/main" id="{70E6F073-18B2-E19E-126B-0862CE9417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16" name="Line 1">
          <a:extLst>
            <a:ext uri="{FF2B5EF4-FFF2-40B4-BE49-F238E27FC236}">
              <a16:creationId xmlns:a16="http://schemas.microsoft.com/office/drawing/2014/main" id="{3DEFBC74-0D8F-1DE2-73A3-1F7C116F5A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17" name="Line 1">
          <a:extLst>
            <a:ext uri="{FF2B5EF4-FFF2-40B4-BE49-F238E27FC236}">
              <a16:creationId xmlns:a16="http://schemas.microsoft.com/office/drawing/2014/main" id="{EAE34930-9982-50D8-487C-719C333FC2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18" name="Line 1">
          <a:extLst>
            <a:ext uri="{FF2B5EF4-FFF2-40B4-BE49-F238E27FC236}">
              <a16:creationId xmlns:a16="http://schemas.microsoft.com/office/drawing/2014/main" id="{CC715927-F6D9-B5BB-FC38-BDCC615165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19" name="Line 1">
          <a:extLst>
            <a:ext uri="{FF2B5EF4-FFF2-40B4-BE49-F238E27FC236}">
              <a16:creationId xmlns:a16="http://schemas.microsoft.com/office/drawing/2014/main" id="{1F343697-B795-04E8-7233-45B85AD4B5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20" name="Line 1">
          <a:extLst>
            <a:ext uri="{FF2B5EF4-FFF2-40B4-BE49-F238E27FC236}">
              <a16:creationId xmlns:a16="http://schemas.microsoft.com/office/drawing/2014/main" id="{3A446808-8F87-A576-6CF6-43AAE08661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21" name="Line 1">
          <a:extLst>
            <a:ext uri="{FF2B5EF4-FFF2-40B4-BE49-F238E27FC236}">
              <a16:creationId xmlns:a16="http://schemas.microsoft.com/office/drawing/2014/main" id="{834812C6-DF86-F5AD-DE42-3E797A82FF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22" name="Line 1">
          <a:extLst>
            <a:ext uri="{FF2B5EF4-FFF2-40B4-BE49-F238E27FC236}">
              <a16:creationId xmlns:a16="http://schemas.microsoft.com/office/drawing/2014/main" id="{4229AA5A-06C5-FDD6-D921-1F8B4B275D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23" name="Line 1">
          <a:extLst>
            <a:ext uri="{FF2B5EF4-FFF2-40B4-BE49-F238E27FC236}">
              <a16:creationId xmlns:a16="http://schemas.microsoft.com/office/drawing/2014/main" id="{47BFA5D5-7D68-2968-2C71-811BBB7C55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24" name="Line 1">
          <a:extLst>
            <a:ext uri="{FF2B5EF4-FFF2-40B4-BE49-F238E27FC236}">
              <a16:creationId xmlns:a16="http://schemas.microsoft.com/office/drawing/2014/main" id="{BEA6C6F9-F021-9866-175E-0C4CD54891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25" name="Line 1">
          <a:extLst>
            <a:ext uri="{FF2B5EF4-FFF2-40B4-BE49-F238E27FC236}">
              <a16:creationId xmlns:a16="http://schemas.microsoft.com/office/drawing/2014/main" id="{4D3BE42C-5761-53DB-FC80-4BDC7AD8DE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26" name="Line 1">
          <a:extLst>
            <a:ext uri="{FF2B5EF4-FFF2-40B4-BE49-F238E27FC236}">
              <a16:creationId xmlns:a16="http://schemas.microsoft.com/office/drawing/2014/main" id="{66648FF3-0B9E-7266-0AC9-F8AA7EC802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7127" name="Line 1">
          <a:extLst>
            <a:ext uri="{FF2B5EF4-FFF2-40B4-BE49-F238E27FC236}">
              <a16:creationId xmlns:a16="http://schemas.microsoft.com/office/drawing/2014/main" id="{B2087974-F4D5-88C7-C42B-58AC05FEA8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75" name="Line 1">
          <a:extLst>
            <a:ext uri="{FF2B5EF4-FFF2-40B4-BE49-F238E27FC236}">
              <a16:creationId xmlns:a16="http://schemas.microsoft.com/office/drawing/2014/main" id="{F7541F29-2818-3FC1-5D7F-0F3D74203C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76" name="Line 1">
          <a:extLst>
            <a:ext uri="{FF2B5EF4-FFF2-40B4-BE49-F238E27FC236}">
              <a16:creationId xmlns:a16="http://schemas.microsoft.com/office/drawing/2014/main" id="{B3CC2DDC-AF11-19FE-FEC7-99A502C757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77" name="Line 1">
          <a:extLst>
            <a:ext uri="{FF2B5EF4-FFF2-40B4-BE49-F238E27FC236}">
              <a16:creationId xmlns:a16="http://schemas.microsoft.com/office/drawing/2014/main" id="{D0A09645-E63B-2320-2AF5-2C7DF9B161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78" name="Line 1">
          <a:extLst>
            <a:ext uri="{FF2B5EF4-FFF2-40B4-BE49-F238E27FC236}">
              <a16:creationId xmlns:a16="http://schemas.microsoft.com/office/drawing/2014/main" id="{431B8012-2329-ECA6-CDE2-A391715C01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79" name="Line 1">
          <a:extLst>
            <a:ext uri="{FF2B5EF4-FFF2-40B4-BE49-F238E27FC236}">
              <a16:creationId xmlns:a16="http://schemas.microsoft.com/office/drawing/2014/main" id="{24ED012E-1F97-990C-E4FF-4F41092C86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80" name="Line 1">
          <a:extLst>
            <a:ext uri="{FF2B5EF4-FFF2-40B4-BE49-F238E27FC236}">
              <a16:creationId xmlns:a16="http://schemas.microsoft.com/office/drawing/2014/main" id="{067730EF-CCD3-5DAB-946A-86DB7E45904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81" name="Line 1">
          <a:extLst>
            <a:ext uri="{FF2B5EF4-FFF2-40B4-BE49-F238E27FC236}">
              <a16:creationId xmlns:a16="http://schemas.microsoft.com/office/drawing/2014/main" id="{C47E6035-28D9-6EE3-6944-8C1EDD2D26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82" name="Line 1">
          <a:extLst>
            <a:ext uri="{FF2B5EF4-FFF2-40B4-BE49-F238E27FC236}">
              <a16:creationId xmlns:a16="http://schemas.microsoft.com/office/drawing/2014/main" id="{F5FB7A97-58B1-B756-9F20-821DFD43E3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83" name="Line 1">
          <a:extLst>
            <a:ext uri="{FF2B5EF4-FFF2-40B4-BE49-F238E27FC236}">
              <a16:creationId xmlns:a16="http://schemas.microsoft.com/office/drawing/2014/main" id="{5E65C1AB-3625-0647-594D-126F16DA18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84" name="Line 1">
          <a:extLst>
            <a:ext uri="{FF2B5EF4-FFF2-40B4-BE49-F238E27FC236}">
              <a16:creationId xmlns:a16="http://schemas.microsoft.com/office/drawing/2014/main" id="{76D00107-CAA9-8EF5-AF5F-34402E9FAD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85" name="Line 1">
          <a:extLst>
            <a:ext uri="{FF2B5EF4-FFF2-40B4-BE49-F238E27FC236}">
              <a16:creationId xmlns:a16="http://schemas.microsoft.com/office/drawing/2014/main" id="{C9B1B78F-6EE4-BB29-EC05-7FCB3D1174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86" name="Line 1">
          <a:extLst>
            <a:ext uri="{FF2B5EF4-FFF2-40B4-BE49-F238E27FC236}">
              <a16:creationId xmlns:a16="http://schemas.microsoft.com/office/drawing/2014/main" id="{D1CB4678-0265-8A60-7D66-005FFA0AADF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87" name="Line 1">
          <a:extLst>
            <a:ext uri="{FF2B5EF4-FFF2-40B4-BE49-F238E27FC236}">
              <a16:creationId xmlns:a16="http://schemas.microsoft.com/office/drawing/2014/main" id="{62A4259E-5785-6F7F-9CCA-FB8D9EE206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88" name="Line 1">
          <a:extLst>
            <a:ext uri="{FF2B5EF4-FFF2-40B4-BE49-F238E27FC236}">
              <a16:creationId xmlns:a16="http://schemas.microsoft.com/office/drawing/2014/main" id="{15FB248C-24C6-25A4-9E7B-EB594265FB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89" name="Line 1">
          <a:extLst>
            <a:ext uri="{FF2B5EF4-FFF2-40B4-BE49-F238E27FC236}">
              <a16:creationId xmlns:a16="http://schemas.microsoft.com/office/drawing/2014/main" id="{558663EB-4993-127F-EABD-6B104033CD4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90" name="Line 1">
          <a:extLst>
            <a:ext uri="{FF2B5EF4-FFF2-40B4-BE49-F238E27FC236}">
              <a16:creationId xmlns:a16="http://schemas.microsoft.com/office/drawing/2014/main" id="{60FACAD4-FD71-C10A-2CE1-DE311A3F3C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91" name="Line 1">
          <a:extLst>
            <a:ext uri="{FF2B5EF4-FFF2-40B4-BE49-F238E27FC236}">
              <a16:creationId xmlns:a16="http://schemas.microsoft.com/office/drawing/2014/main" id="{44528A49-AB5F-6891-2D02-C2A3823B936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92" name="Line 1">
          <a:extLst>
            <a:ext uri="{FF2B5EF4-FFF2-40B4-BE49-F238E27FC236}">
              <a16:creationId xmlns:a16="http://schemas.microsoft.com/office/drawing/2014/main" id="{C95656B3-A07F-63E3-A937-DA921237FF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93" name="Line 1">
          <a:extLst>
            <a:ext uri="{FF2B5EF4-FFF2-40B4-BE49-F238E27FC236}">
              <a16:creationId xmlns:a16="http://schemas.microsoft.com/office/drawing/2014/main" id="{FD516A9A-1432-45D2-DCA9-81C0143197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94" name="Line 1">
          <a:extLst>
            <a:ext uri="{FF2B5EF4-FFF2-40B4-BE49-F238E27FC236}">
              <a16:creationId xmlns:a16="http://schemas.microsoft.com/office/drawing/2014/main" id="{A10840CD-6768-6A0F-7DFC-9C1F57BAB4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95" name="Line 1">
          <a:extLst>
            <a:ext uri="{FF2B5EF4-FFF2-40B4-BE49-F238E27FC236}">
              <a16:creationId xmlns:a16="http://schemas.microsoft.com/office/drawing/2014/main" id="{DF063C23-D226-0483-1F3B-930CB1B529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96" name="Line 1">
          <a:extLst>
            <a:ext uri="{FF2B5EF4-FFF2-40B4-BE49-F238E27FC236}">
              <a16:creationId xmlns:a16="http://schemas.microsoft.com/office/drawing/2014/main" id="{9ACDA59A-E504-4638-B4A9-C03EAAF5D9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97" name="Line 1">
          <a:extLst>
            <a:ext uri="{FF2B5EF4-FFF2-40B4-BE49-F238E27FC236}">
              <a16:creationId xmlns:a16="http://schemas.microsoft.com/office/drawing/2014/main" id="{86A6B5F9-452E-B4F9-2DE8-4B1F22E2F0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98" name="Line 1">
          <a:extLst>
            <a:ext uri="{FF2B5EF4-FFF2-40B4-BE49-F238E27FC236}">
              <a16:creationId xmlns:a16="http://schemas.microsoft.com/office/drawing/2014/main" id="{6CF10877-0A4D-850F-5A27-1A81C4A8E69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199" name="Line 1">
          <a:extLst>
            <a:ext uri="{FF2B5EF4-FFF2-40B4-BE49-F238E27FC236}">
              <a16:creationId xmlns:a16="http://schemas.microsoft.com/office/drawing/2014/main" id="{5A89A047-702C-1072-E24E-EA4F3B0AC3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00" name="Line 1">
          <a:extLst>
            <a:ext uri="{FF2B5EF4-FFF2-40B4-BE49-F238E27FC236}">
              <a16:creationId xmlns:a16="http://schemas.microsoft.com/office/drawing/2014/main" id="{708419E2-0FAC-5DCF-8F37-B1A3C30586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01" name="Line 1">
          <a:extLst>
            <a:ext uri="{FF2B5EF4-FFF2-40B4-BE49-F238E27FC236}">
              <a16:creationId xmlns:a16="http://schemas.microsoft.com/office/drawing/2014/main" id="{B0F91617-CB3A-9FBA-2E3E-0EF5A3963D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02" name="Line 1">
          <a:extLst>
            <a:ext uri="{FF2B5EF4-FFF2-40B4-BE49-F238E27FC236}">
              <a16:creationId xmlns:a16="http://schemas.microsoft.com/office/drawing/2014/main" id="{8C19B125-1A22-BCF1-2095-0CBC6B736D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03" name="Line 1">
          <a:extLst>
            <a:ext uri="{FF2B5EF4-FFF2-40B4-BE49-F238E27FC236}">
              <a16:creationId xmlns:a16="http://schemas.microsoft.com/office/drawing/2014/main" id="{161A17CE-9E4B-F853-873A-47729E8376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04" name="Line 1">
          <a:extLst>
            <a:ext uri="{FF2B5EF4-FFF2-40B4-BE49-F238E27FC236}">
              <a16:creationId xmlns:a16="http://schemas.microsoft.com/office/drawing/2014/main" id="{8C907769-D24F-9421-DD73-6A6B920D0C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05" name="Line 1">
          <a:extLst>
            <a:ext uri="{FF2B5EF4-FFF2-40B4-BE49-F238E27FC236}">
              <a16:creationId xmlns:a16="http://schemas.microsoft.com/office/drawing/2014/main" id="{F45016FA-4BA6-88A8-FF82-7966B119C84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06" name="Line 1">
          <a:extLst>
            <a:ext uri="{FF2B5EF4-FFF2-40B4-BE49-F238E27FC236}">
              <a16:creationId xmlns:a16="http://schemas.microsoft.com/office/drawing/2014/main" id="{C1349D71-7F15-1341-AA10-121D098E31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07" name="Line 1">
          <a:extLst>
            <a:ext uri="{FF2B5EF4-FFF2-40B4-BE49-F238E27FC236}">
              <a16:creationId xmlns:a16="http://schemas.microsoft.com/office/drawing/2014/main" id="{25536459-F7AD-01EB-6C6A-72FF4DD051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08" name="Line 1">
          <a:extLst>
            <a:ext uri="{FF2B5EF4-FFF2-40B4-BE49-F238E27FC236}">
              <a16:creationId xmlns:a16="http://schemas.microsoft.com/office/drawing/2014/main" id="{07A8DFEE-F892-BCC8-4962-09756A55C4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09" name="Line 1">
          <a:extLst>
            <a:ext uri="{FF2B5EF4-FFF2-40B4-BE49-F238E27FC236}">
              <a16:creationId xmlns:a16="http://schemas.microsoft.com/office/drawing/2014/main" id="{4615BCC5-56F4-B606-5366-8C41CA5C06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10" name="Line 1">
          <a:extLst>
            <a:ext uri="{FF2B5EF4-FFF2-40B4-BE49-F238E27FC236}">
              <a16:creationId xmlns:a16="http://schemas.microsoft.com/office/drawing/2014/main" id="{CF5073AF-CD2F-7C02-8C4B-9E36637C39C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11" name="Line 1">
          <a:extLst>
            <a:ext uri="{FF2B5EF4-FFF2-40B4-BE49-F238E27FC236}">
              <a16:creationId xmlns:a16="http://schemas.microsoft.com/office/drawing/2014/main" id="{255248A5-D4E5-4B7D-2D1D-06675B9C7A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12" name="Line 1">
          <a:extLst>
            <a:ext uri="{FF2B5EF4-FFF2-40B4-BE49-F238E27FC236}">
              <a16:creationId xmlns:a16="http://schemas.microsoft.com/office/drawing/2014/main" id="{BD02BBFE-52F1-1F6F-7D57-F69C2962E2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13" name="Line 1">
          <a:extLst>
            <a:ext uri="{FF2B5EF4-FFF2-40B4-BE49-F238E27FC236}">
              <a16:creationId xmlns:a16="http://schemas.microsoft.com/office/drawing/2014/main" id="{44397755-7FC4-64FD-B83B-B854A145F7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14" name="Line 1">
          <a:extLst>
            <a:ext uri="{FF2B5EF4-FFF2-40B4-BE49-F238E27FC236}">
              <a16:creationId xmlns:a16="http://schemas.microsoft.com/office/drawing/2014/main" id="{9B22BC49-589C-27E0-5042-4949C381B8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15" name="Line 1">
          <a:extLst>
            <a:ext uri="{FF2B5EF4-FFF2-40B4-BE49-F238E27FC236}">
              <a16:creationId xmlns:a16="http://schemas.microsoft.com/office/drawing/2014/main" id="{FB093DBF-197A-171C-C987-E1E55D9691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4216" name="Line 1">
          <a:extLst>
            <a:ext uri="{FF2B5EF4-FFF2-40B4-BE49-F238E27FC236}">
              <a16:creationId xmlns:a16="http://schemas.microsoft.com/office/drawing/2014/main" id="{45DAFE6F-F2A6-64EE-C5BF-2DDFA3AACA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199" name="Line 1">
          <a:extLst>
            <a:ext uri="{FF2B5EF4-FFF2-40B4-BE49-F238E27FC236}">
              <a16:creationId xmlns:a16="http://schemas.microsoft.com/office/drawing/2014/main" id="{CD6E37BF-B800-3E30-823B-44C6B9BEDB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00" name="Line 1">
          <a:extLst>
            <a:ext uri="{FF2B5EF4-FFF2-40B4-BE49-F238E27FC236}">
              <a16:creationId xmlns:a16="http://schemas.microsoft.com/office/drawing/2014/main" id="{C5159B03-BADA-4D35-4E45-2F7AC1D007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01" name="Line 1">
          <a:extLst>
            <a:ext uri="{FF2B5EF4-FFF2-40B4-BE49-F238E27FC236}">
              <a16:creationId xmlns:a16="http://schemas.microsoft.com/office/drawing/2014/main" id="{BC532624-D0A2-BFAD-50AA-DA02BFF609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02" name="Line 1">
          <a:extLst>
            <a:ext uri="{FF2B5EF4-FFF2-40B4-BE49-F238E27FC236}">
              <a16:creationId xmlns:a16="http://schemas.microsoft.com/office/drawing/2014/main" id="{1FC327D6-D7C6-F353-95C4-9890058949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03" name="Line 1">
          <a:extLst>
            <a:ext uri="{FF2B5EF4-FFF2-40B4-BE49-F238E27FC236}">
              <a16:creationId xmlns:a16="http://schemas.microsoft.com/office/drawing/2014/main" id="{68058921-EBCF-4C93-89C2-D737D002A2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04" name="Line 1">
          <a:extLst>
            <a:ext uri="{FF2B5EF4-FFF2-40B4-BE49-F238E27FC236}">
              <a16:creationId xmlns:a16="http://schemas.microsoft.com/office/drawing/2014/main" id="{CDF4AE9C-F8BD-4F86-DE88-6037A1F0DF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05" name="Line 1">
          <a:extLst>
            <a:ext uri="{FF2B5EF4-FFF2-40B4-BE49-F238E27FC236}">
              <a16:creationId xmlns:a16="http://schemas.microsoft.com/office/drawing/2014/main" id="{22AA3812-7875-4281-B023-DC58BB1250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06" name="Line 1">
          <a:extLst>
            <a:ext uri="{FF2B5EF4-FFF2-40B4-BE49-F238E27FC236}">
              <a16:creationId xmlns:a16="http://schemas.microsoft.com/office/drawing/2014/main" id="{378B2FA9-8E38-C840-4F2E-0511EDEAB5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07" name="Line 1">
          <a:extLst>
            <a:ext uri="{FF2B5EF4-FFF2-40B4-BE49-F238E27FC236}">
              <a16:creationId xmlns:a16="http://schemas.microsoft.com/office/drawing/2014/main" id="{B3FA30EF-DF33-8926-03D7-217A6D60BE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08" name="Line 1">
          <a:extLst>
            <a:ext uri="{FF2B5EF4-FFF2-40B4-BE49-F238E27FC236}">
              <a16:creationId xmlns:a16="http://schemas.microsoft.com/office/drawing/2014/main" id="{240234DC-426B-1BB5-4E5F-83790553C5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09" name="Line 1">
          <a:extLst>
            <a:ext uri="{FF2B5EF4-FFF2-40B4-BE49-F238E27FC236}">
              <a16:creationId xmlns:a16="http://schemas.microsoft.com/office/drawing/2014/main" id="{482705DD-49A7-B362-2AA5-1F9490FF4B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10" name="Line 1">
          <a:extLst>
            <a:ext uri="{FF2B5EF4-FFF2-40B4-BE49-F238E27FC236}">
              <a16:creationId xmlns:a16="http://schemas.microsoft.com/office/drawing/2014/main" id="{03EE4EEE-37D2-1D0B-18C4-B8F321C677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11" name="Line 1">
          <a:extLst>
            <a:ext uri="{FF2B5EF4-FFF2-40B4-BE49-F238E27FC236}">
              <a16:creationId xmlns:a16="http://schemas.microsoft.com/office/drawing/2014/main" id="{7A26D24D-EA8B-A964-9690-486B16DB78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12" name="Line 1">
          <a:extLst>
            <a:ext uri="{FF2B5EF4-FFF2-40B4-BE49-F238E27FC236}">
              <a16:creationId xmlns:a16="http://schemas.microsoft.com/office/drawing/2014/main" id="{504C0352-A380-326F-5CC2-EE5904FE07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13" name="Line 1">
          <a:extLst>
            <a:ext uri="{FF2B5EF4-FFF2-40B4-BE49-F238E27FC236}">
              <a16:creationId xmlns:a16="http://schemas.microsoft.com/office/drawing/2014/main" id="{6248874A-E5E2-1F14-6C31-78819CE826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14" name="Line 1">
          <a:extLst>
            <a:ext uri="{FF2B5EF4-FFF2-40B4-BE49-F238E27FC236}">
              <a16:creationId xmlns:a16="http://schemas.microsoft.com/office/drawing/2014/main" id="{177461B1-FE1A-53E3-D999-6A23EA4136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15" name="Line 1">
          <a:extLst>
            <a:ext uri="{FF2B5EF4-FFF2-40B4-BE49-F238E27FC236}">
              <a16:creationId xmlns:a16="http://schemas.microsoft.com/office/drawing/2014/main" id="{15161B85-895F-B055-543B-3806458745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16" name="Line 1">
          <a:extLst>
            <a:ext uri="{FF2B5EF4-FFF2-40B4-BE49-F238E27FC236}">
              <a16:creationId xmlns:a16="http://schemas.microsoft.com/office/drawing/2014/main" id="{D1782C95-402F-9E63-85F6-B4349358992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17" name="Line 1">
          <a:extLst>
            <a:ext uri="{FF2B5EF4-FFF2-40B4-BE49-F238E27FC236}">
              <a16:creationId xmlns:a16="http://schemas.microsoft.com/office/drawing/2014/main" id="{634127B0-EE85-E6E4-1446-F4D154DF25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18" name="Line 1">
          <a:extLst>
            <a:ext uri="{FF2B5EF4-FFF2-40B4-BE49-F238E27FC236}">
              <a16:creationId xmlns:a16="http://schemas.microsoft.com/office/drawing/2014/main" id="{5123F5E3-C3AC-94B7-9EF7-9938A77609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19" name="Line 1">
          <a:extLst>
            <a:ext uri="{FF2B5EF4-FFF2-40B4-BE49-F238E27FC236}">
              <a16:creationId xmlns:a16="http://schemas.microsoft.com/office/drawing/2014/main" id="{5440D243-180B-FCC9-4A68-0CB96886BA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20" name="Line 1">
          <a:extLst>
            <a:ext uri="{FF2B5EF4-FFF2-40B4-BE49-F238E27FC236}">
              <a16:creationId xmlns:a16="http://schemas.microsoft.com/office/drawing/2014/main" id="{0D3D32C6-973F-857D-7257-8698D71FCF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21" name="Line 1">
          <a:extLst>
            <a:ext uri="{FF2B5EF4-FFF2-40B4-BE49-F238E27FC236}">
              <a16:creationId xmlns:a16="http://schemas.microsoft.com/office/drawing/2014/main" id="{AC828472-C820-88BC-BEA7-D899F6875E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22" name="Line 1">
          <a:extLst>
            <a:ext uri="{FF2B5EF4-FFF2-40B4-BE49-F238E27FC236}">
              <a16:creationId xmlns:a16="http://schemas.microsoft.com/office/drawing/2014/main" id="{8AEC6A64-7B6E-29CC-BAD9-75140C1949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23" name="Line 1">
          <a:extLst>
            <a:ext uri="{FF2B5EF4-FFF2-40B4-BE49-F238E27FC236}">
              <a16:creationId xmlns:a16="http://schemas.microsoft.com/office/drawing/2014/main" id="{A0692F2C-2AA2-B99E-F61B-12BB47A263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24" name="Line 1">
          <a:extLst>
            <a:ext uri="{FF2B5EF4-FFF2-40B4-BE49-F238E27FC236}">
              <a16:creationId xmlns:a16="http://schemas.microsoft.com/office/drawing/2014/main" id="{3232810D-BC80-66D6-9B8B-C0CACFB45B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25" name="Line 1">
          <a:extLst>
            <a:ext uri="{FF2B5EF4-FFF2-40B4-BE49-F238E27FC236}">
              <a16:creationId xmlns:a16="http://schemas.microsoft.com/office/drawing/2014/main" id="{1003D22D-EC72-B6A6-66B4-FF8A5284FB2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26" name="Line 1">
          <a:extLst>
            <a:ext uri="{FF2B5EF4-FFF2-40B4-BE49-F238E27FC236}">
              <a16:creationId xmlns:a16="http://schemas.microsoft.com/office/drawing/2014/main" id="{BDFB633F-3C6A-48EC-CD1C-061DD0E3D0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27" name="Line 1">
          <a:extLst>
            <a:ext uri="{FF2B5EF4-FFF2-40B4-BE49-F238E27FC236}">
              <a16:creationId xmlns:a16="http://schemas.microsoft.com/office/drawing/2014/main" id="{1BA74205-BE89-E936-5409-F0EFF73B2D4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28" name="Line 1">
          <a:extLst>
            <a:ext uri="{FF2B5EF4-FFF2-40B4-BE49-F238E27FC236}">
              <a16:creationId xmlns:a16="http://schemas.microsoft.com/office/drawing/2014/main" id="{60BF96E8-6B1C-7490-2ED0-8FACBEBD1D2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29" name="Line 1">
          <a:extLst>
            <a:ext uri="{FF2B5EF4-FFF2-40B4-BE49-F238E27FC236}">
              <a16:creationId xmlns:a16="http://schemas.microsoft.com/office/drawing/2014/main" id="{3A092244-A150-66CF-7931-7D721E9045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30" name="Line 1">
          <a:extLst>
            <a:ext uri="{FF2B5EF4-FFF2-40B4-BE49-F238E27FC236}">
              <a16:creationId xmlns:a16="http://schemas.microsoft.com/office/drawing/2014/main" id="{794A4074-C9AE-FBB2-99CD-AC9884FF34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31" name="Line 1">
          <a:extLst>
            <a:ext uri="{FF2B5EF4-FFF2-40B4-BE49-F238E27FC236}">
              <a16:creationId xmlns:a16="http://schemas.microsoft.com/office/drawing/2014/main" id="{115C5ABC-6ACE-541D-4A94-2D68417A2F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32" name="Line 1">
          <a:extLst>
            <a:ext uri="{FF2B5EF4-FFF2-40B4-BE49-F238E27FC236}">
              <a16:creationId xmlns:a16="http://schemas.microsoft.com/office/drawing/2014/main" id="{14E8F562-8AEB-B096-EF9A-1CB7CA240E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33" name="Line 1">
          <a:extLst>
            <a:ext uri="{FF2B5EF4-FFF2-40B4-BE49-F238E27FC236}">
              <a16:creationId xmlns:a16="http://schemas.microsoft.com/office/drawing/2014/main" id="{D932BB35-EFD7-0D93-8FF4-BE82014F72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34" name="Line 1">
          <a:extLst>
            <a:ext uri="{FF2B5EF4-FFF2-40B4-BE49-F238E27FC236}">
              <a16:creationId xmlns:a16="http://schemas.microsoft.com/office/drawing/2014/main" id="{5DC08F45-3764-8E78-80F2-15672E0952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35" name="Line 1">
          <a:extLst>
            <a:ext uri="{FF2B5EF4-FFF2-40B4-BE49-F238E27FC236}">
              <a16:creationId xmlns:a16="http://schemas.microsoft.com/office/drawing/2014/main" id="{DCB07B6F-8D35-EB1A-B840-3350A75E36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36" name="Line 1">
          <a:extLst>
            <a:ext uri="{FF2B5EF4-FFF2-40B4-BE49-F238E27FC236}">
              <a16:creationId xmlns:a16="http://schemas.microsoft.com/office/drawing/2014/main" id="{3BF9F987-12F8-E278-6DFA-A94593F440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37" name="Line 1">
          <a:extLst>
            <a:ext uri="{FF2B5EF4-FFF2-40B4-BE49-F238E27FC236}">
              <a16:creationId xmlns:a16="http://schemas.microsoft.com/office/drawing/2014/main" id="{CA046E96-FA57-9F04-7E77-CC7FABD2B5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38" name="Line 1">
          <a:extLst>
            <a:ext uri="{FF2B5EF4-FFF2-40B4-BE49-F238E27FC236}">
              <a16:creationId xmlns:a16="http://schemas.microsoft.com/office/drawing/2014/main" id="{05609238-FC7E-1C67-A9A2-E8F870BFA8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39" name="Line 1">
          <a:extLst>
            <a:ext uri="{FF2B5EF4-FFF2-40B4-BE49-F238E27FC236}">
              <a16:creationId xmlns:a16="http://schemas.microsoft.com/office/drawing/2014/main" id="{792C0D06-1236-D39E-91DF-7A47AFC302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240" name="Line 1">
          <a:extLst>
            <a:ext uri="{FF2B5EF4-FFF2-40B4-BE49-F238E27FC236}">
              <a16:creationId xmlns:a16="http://schemas.microsoft.com/office/drawing/2014/main" id="{D0A55484-B063-F447-946B-31336AC711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03" name="Line 1">
          <a:extLst>
            <a:ext uri="{FF2B5EF4-FFF2-40B4-BE49-F238E27FC236}">
              <a16:creationId xmlns:a16="http://schemas.microsoft.com/office/drawing/2014/main" id="{D77FD2EE-AC4D-1C86-44CE-E5DD91F6B75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04" name="Line 1">
          <a:extLst>
            <a:ext uri="{FF2B5EF4-FFF2-40B4-BE49-F238E27FC236}">
              <a16:creationId xmlns:a16="http://schemas.microsoft.com/office/drawing/2014/main" id="{7A74F7D0-3157-55F8-F932-79B59EB31E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05" name="Line 1">
          <a:extLst>
            <a:ext uri="{FF2B5EF4-FFF2-40B4-BE49-F238E27FC236}">
              <a16:creationId xmlns:a16="http://schemas.microsoft.com/office/drawing/2014/main" id="{817CBF66-6E2E-CDCC-AFF1-42A32B3534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06" name="Line 1">
          <a:extLst>
            <a:ext uri="{FF2B5EF4-FFF2-40B4-BE49-F238E27FC236}">
              <a16:creationId xmlns:a16="http://schemas.microsoft.com/office/drawing/2014/main" id="{B793592F-6ED0-7563-49D9-9A2867414C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07" name="Line 1">
          <a:extLst>
            <a:ext uri="{FF2B5EF4-FFF2-40B4-BE49-F238E27FC236}">
              <a16:creationId xmlns:a16="http://schemas.microsoft.com/office/drawing/2014/main" id="{9812F276-A0F0-06AA-6242-B6FE221BAE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08" name="Line 1">
          <a:extLst>
            <a:ext uri="{FF2B5EF4-FFF2-40B4-BE49-F238E27FC236}">
              <a16:creationId xmlns:a16="http://schemas.microsoft.com/office/drawing/2014/main" id="{ECB42A67-0AFF-A604-C861-C16E3D2774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09" name="Line 1">
          <a:extLst>
            <a:ext uri="{FF2B5EF4-FFF2-40B4-BE49-F238E27FC236}">
              <a16:creationId xmlns:a16="http://schemas.microsoft.com/office/drawing/2014/main" id="{93C60BB3-6916-663D-BF84-40FB00DA36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10" name="Line 1">
          <a:extLst>
            <a:ext uri="{FF2B5EF4-FFF2-40B4-BE49-F238E27FC236}">
              <a16:creationId xmlns:a16="http://schemas.microsoft.com/office/drawing/2014/main" id="{83AE791D-E6EE-8207-35BF-24C53BEF01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11" name="Line 1">
          <a:extLst>
            <a:ext uri="{FF2B5EF4-FFF2-40B4-BE49-F238E27FC236}">
              <a16:creationId xmlns:a16="http://schemas.microsoft.com/office/drawing/2014/main" id="{3E4C9362-2D29-CC82-5711-CD69A945CE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12" name="Line 1">
          <a:extLst>
            <a:ext uri="{FF2B5EF4-FFF2-40B4-BE49-F238E27FC236}">
              <a16:creationId xmlns:a16="http://schemas.microsoft.com/office/drawing/2014/main" id="{0A511636-142B-3CD9-26C1-57B758102A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13" name="Line 1">
          <a:extLst>
            <a:ext uri="{FF2B5EF4-FFF2-40B4-BE49-F238E27FC236}">
              <a16:creationId xmlns:a16="http://schemas.microsoft.com/office/drawing/2014/main" id="{1804791E-022E-B616-EA7C-0722D85894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14" name="Line 1">
          <a:extLst>
            <a:ext uri="{FF2B5EF4-FFF2-40B4-BE49-F238E27FC236}">
              <a16:creationId xmlns:a16="http://schemas.microsoft.com/office/drawing/2014/main" id="{87859548-1757-FE20-9357-E1AF515A9E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15" name="Line 1">
          <a:extLst>
            <a:ext uri="{FF2B5EF4-FFF2-40B4-BE49-F238E27FC236}">
              <a16:creationId xmlns:a16="http://schemas.microsoft.com/office/drawing/2014/main" id="{17647B5F-39E4-A8CA-1F16-D724837194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16" name="Line 1">
          <a:extLst>
            <a:ext uri="{FF2B5EF4-FFF2-40B4-BE49-F238E27FC236}">
              <a16:creationId xmlns:a16="http://schemas.microsoft.com/office/drawing/2014/main" id="{D88DB2E1-8FD1-BA15-5514-136565E2569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17" name="Line 1">
          <a:extLst>
            <a:ext uri="{FF2B5EF4-FFF2-40B4-BE49-F238E27FC236}">
              <a16:creationId xmlns:a16="http://schemas.microsoft.com/office/drawing/2014/main" id="{00A836DD-A339-48C1-F450-F0CA79AE46B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18" name="Line 1">
          <a:extLst>
            <a:ext uri="{FF2B5EF4-FFF2-40B4-BE49-F238E27FC236}">
              <a16:creationId xmlns:a16="http://schemas.microsoft.com/office/drawing/2014/main" id="{F66B9228-6D1A-7C38-A389-9FF98A2EE0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19" name="Line 1">
          <a:extLst>
            <a:ext uri="{FF2B5EF4-FFF2-40B4-BE49-F238E27FC236}">
              <a16:creationId xmlns:a16="http://schemas.microsoft.com/office/drawing/2014/main" id="{58413A20-1D6F-966A-7050-76B89C267A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20" name="Line 1">
          <a:extLst>
            <a:ext uri="{FF2B5EF4-FFF2-40B4-BE49-F238E27FC236}">
              <a16:creationId xmlns:a16="http://schemas.microsoft.com/office/drawing/2014/main" id="{52AF41D1-7346-0076-783A-9DE1D62DFF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21" name="Line 1">
          <a:extLst>
            <a:ext uri="{FF2B5EF4-FFF2-40B4-BE49-F238E27FC236}">
              <a16:creationId xmlns:a16="http://schemas.microsoft.com/office/drawing/2014/main" id="{6EABA170-E7BE-D513-6C38-517AC16084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22" name="Line 1">
          <a:extLst>
            <a:ext uri="{FF2B5EF4-FFF2-40B4-BE49-F238E27FC236}">
              <a16:creationId xmlns:a16="http://schemas.microsoft.com/office/drawing/2014/main" id="{9E830413-776B-5D39-EC83-D920A04922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23" name="Line 1">
          <a:extLst>
            <a:ext uri="{FF2B5EF4-FFF2-40B4-BE49-F238E27FC236}">
              <a16:creationId xmlns:a16="http://schemas.microsoft.com/office/drawing/2014/main" id="{3CA6BE43-955A-BFFA-FC70-BF16EA67AB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24" name="Line 1">
          <a:extLst>
            <a:ext uri="{FF2B5EF4-FFF2-40B4-BE49-F238E27FC236}">
              <a16:creationId xmlns:a16="http://schemas.microsoft.com/office/drawing/2014/main" id="{E59B3D53-A259-1B0B-0F02-670D36E3DB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25" name="Line 1">
          <a:extLst>
            <a:ext uri="{FF2B5EF4-FFF2-40B4-BE49-F238E27FC236}">
              <a16:creationId xmlns:a16="http://schemas.microsoft.com/office/drawing/2014/main" id="{04C5FC29-07C9-1B5E-DEA6-0ED51C3723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26" name="Line 1">
          <a:extLst>
            <a:ext uri="{FF2B5EF4-FFF2-40B4-BE49-F238E27FC236}">
              <a16:creationId xmlns:a16="http://schemas.microsoft.com/office/drawing/2014/main" id="{FE0D84C9-01ED-3FC0-1D71-F090918A92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27" name="Line 1">
          <a:extLst>
            <a:ext uri="{FF2B5EF4-FFF2-40B4-BE49-F238E27FC236}">
              <a16:creationId xmlns:a16="http://schemas.microsoft.com/office/drawing/2014/main" id="{8A9063BC-82E4-0832-4DF5-DD73DDE8CA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28" name="Line 1">
          <a:extLst>
            <a:ext uri="{FF2B5EF4-FFF2-40B4-BE49-F238E27FC236}">
              <a16:creationId xmlns:a16="http://schemas.microsoft.com/office/drawing/2014/main" id="{16803DCB-E2B2-A42D-5B72-CEB9D48117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29" name="Line 1">
          <a:extLst>
            <a:ext uri="{FF2B5EF4-FFF2-40B4-BE49-F238E27FC236}">
              <a16:creationId xmlns:a16="http://schemas.microsoft.com/office/drawing/2014/main" id="{896FF622-7D44-001C-88BE-51C395DB3C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30" name="Line 1">
          <a:extLst>
            <a:ext uri="{FF2B5EF4-FFF2-40B4-BE49-F238E27FC236}">
              <a16:creationId xmlns:a16="http://schemas.microsoft.com/office/drawing/2014/main" id="{7DF0BEB5-3F2B-19D0-51CA-41E549DB564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31" name="Line 1">
          <a:extLst>
            <a:ext uri="{FF2B5EF4-FFF2-40B4-BE49-F238E27FC236}">
              <a16:creationId xmlns:a16="http://schemas.microsoft.com/office/drawing/2014/main" id="{621517D6-A9BB-88E8-EBBF-090E46F250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32" name="Line 1">
          <a:extLst>
            <a:ext uri="{FF2B5EF4-FFF2-40B4-BE49-F238E27FC236}">
              <a16:creationId xmlns:a16="http://schemas.microsoft.com/office/drawing/2014/main" id="{2D54D263-F588-9B9A-AC15-BF6C03316D2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33" name="Line 1">
          <a:extLst>
            <a:ext uri="{FF2B5EF4-FFF2-40B4-BE49-F238E27FC236}">
              <a16:creationId xmlns:a16="http://schemas.microsoft.com/office/drawing/2014/main" id="{0BA18F87-76DD-A50F-64E7-FE6467205FD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34" name="Line 1">
          <a:extLst>
            <a:ext uri="{FF2B5EF4-FFF2-40B4-BE49-F238E27FC236}">
              <a16:creationId xmlns:a16="http://schemas.microsoft.com/office/drawing/2014/main" id="{18FAD48C-B918-2B1C-7741-04771EA459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35" name="Line 1">
          <a:extLst>
            <a:ext uri="{FF2B5EF4-FFF2-40B4-BE49-F238E27FC236}">
              <a16:creationId xmlns:a16="http://schemas.microsoft.com/office/drawing/2014/main" id="{96D4FE9E-3919-8CB2-9A6A-17A4E12604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36" name="Line 1">
          <a:extLst>
            <a:ext uri="{FF2B5EF4-FFF2-40B4-BE49-F238E27FC236}">
              <a16:creationId xmlns:a16="http://schemas.microsoft.com/office/drawing/2014/main" id="{57FCCB49-529A-227A-C3DA-EA3CA3A858B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37" name="Line 1">
          <a:extLst>
            <a:ext uri="{FF2B5EF4-FFF2-40B4-BE49-F238E27FC236}">
              <a16:creationId xmlns:a16="http://schemas.microsoft.com/office/drawing/2014/main" id="{B9B73F2B-3D94-ED0E-6724-081899BFA3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38" name="Line 1">
          <a:extLst>
            <a:ext uri="{FF2B5EF4-FFF2-40B4-BE49-F238E27FC236}">
              <a16:creationId xmlns:a16="http://schemas.microsoft.com/office/drawing/2014/main" id="{3D069D04-D6BC-28DA-431B-FDB7703816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39" name="Line 1">
          <a:extLst>
            <a:ext uri="{FF2B5EF4-FFF2-40B4-BE49-F238E27FC236}">
              <a16:creationId xmlns:a16="http://schemas.microsoft.com/office/drawing/2014/main" id="{7B8C0727-AB44-0389-91D9-16377F4A37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40" name="Line 1">
          <a:extLst>
            <a:ext uri="{FF2B5EF4-FFF2-40B4-BE49-F238E27FC236}">
              <a16:creationId xmlns:a16="http://schemas.microsoft.com/office/drawing/2014/main" id="{6433CCAD-CF68-0D93-6DE3-415C62607A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41" name="Line 1">
          <a:extLst>
            <a:ext uri="{FF2B5EF4-FFF2-40B4-BE49-F238E27FC236}">
              <a16:creationId xmlns:a16="http://schemas.microsoft.com/office/drawing/2014/main" id="{56527792-3FFD-CD8C-2FCF-907F8E21BE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42" name="Line 1">
          <a:extLst>
            <a:ext uri="{FF2B5EF4-FFF2-40B4-BE49-F238E27FC236}">
              <a16:creationId xmlns:a16="http://schemas.microsoft.com/office/drawing/2014/main" id="{33B30FB6-2A0F-405D-2A13-691DB41C73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43" name="Line 1">
          <a:extLst>
            <a:ext uri="{FF2B5EF4-FFF2-40B4-BE49-F238E27FC236}">
              <a16:creationId xmlns:a16="http://schemas.microsoft.com/office/drawing/2014/main" id="{8F1C4AFB-354D-3F06-BDC7-69DA2A6B8E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8144" name="Line 1">
          <a:extLst>
            <a:ext uri="{FF2B5EF4-FFF2-40B4-BE49-F238E27FC236}">
              <a16:creationId xmlns:a16="http://schemas.microsoft.com/office/drawing/2014/main" id="{8C1DFFC8-EEE7-5191-4AE8-DAD1D757C6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84" name="Line 1">
          <a:extLst>
            <a:ext uri="{FF2B5EF4-FFF2-40B4-BE49-F238E27FC236}">
              <a16:creationId xmlns:a16="http://schemas.microsoft.com/office/drawing/2014/main" id="{68609BDE-95BC-BA81-5D3B-CC8FC14B514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85" name="Line 1">
          <a:extLst>
            <a:ext uri="{FF2B5EF4-FFF2-40B4-BE49-F238E27FC236}">
              <a16:creationId xmlns:a16="http://schemas.microsoft.com/office/drawing/2014/main" id="{B5039353-4521-A73E-5C12-D44C49F8126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86" name="Line 1">
          <a:extLst>
            <a:ext uri="{FF2B5EF4-FFF2-40B4-BE49-F238E27FC236}">
              <a16:creationId xmlns:a16="http://schemas.microsoft.com/office/drawing/2014/main" id="{4B4F2DD5-D1E3-A14F-C9CE-90890A6ACB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87" name="Line 1">
          <a:extLst>
            <a:ext uri="{FF2B5EF4-FFF2-40B4-BE49-F238E27FC236}">
              <a16:creationId xmlns:a16="http://schemas.microsoft.com/office/drawing/2014/main" id="{FD491686-441D-3914-E606-6EAC67E233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88" name="Line 1">
          <a:extLst>
            <a:ext uri="{FF2B5EF4-FFF2-40B4-BE49-F238E27FC236}">
              <a16:creationId xmlns:a16="http://schemas.microsoft.com/office/drawing/2014/main" id="{63F87967-04D1-A97D-C5BA-DC74DA9652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89" name="Line 1">
          <a:extLst>
            <a:ext uri="{FF2B5EF4-FFF2-40B4-BE49-F238E27FC236}">
              <a16:creationId xmlns:a16="http://schemas.microsoft.com/office/drawing/2014/main" id="{A9B23972-CED4-7310-65B9-5A24E18D56A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90" name="Line 1">
          <a:extLst>
            <a:ext uri="{FF2B5EF4-FFF2-40B4-BE49-F238E27FC236}">
              <a16:creationId xmlns:a16="http://schemas.microsoft.com/office/drawing/2014/main" id="{8AC4766C-9575-C2B7-5E7A-5EA34F8EAB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91" name="Line 1">
          <a:extLst>
            <a:ext uri="{FF2B5EF4-FFF2-40B4-BE49-F238E27FC236}">
              <a16:creationId xmlns:a16="http://schemas.microsoft.com/office/drawing/2014/main" id="{998B1D63-901D-3170-1A8B-C124EEC1DD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92" name="Line 1">
          <a:extLst>
            <a:ext uri="{FF2B5EF4-FFF2-40B4-BE49-F238E27FC236}">
              <a16:creationId xmlns:a16="http://schemas.microsoft.com/office/drawing/2014/main" id="{0D3D6DF3-E942-FABF-DD54-6B4E74EEE09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93" name="Line 1">
          <a:extLst>
            <a:ext uri="{FF2B5EF4-FFF2-40B4-BE49-F238E27FC236}">
              <a16:creationId xmlns:a16="http://schemas.microsoft.com/office/drawing/2014/main" id="{176B2868-E3E5-CF98-4A3D-AD76F46A49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94" name="Line 1">
          <a:extLst>
            <a:ext uri="{FF2B5EF4-FFF2-40B4-BE49-F238E27FC236}">
              <a16:creationId xmlns:a16="http://schemas.microsoft.com/office/drawing/2014/main" id="{A4DFEC47-84E0-4EFC-806A-6E8F9CD080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95" name="Line 1">
          <a:extLst>
            <a:ext uri="{FF2B5EF4-FFF2-40B4-BE49-F238E27FC236}">
              <a16:creationId xmlns:a16="http://schemas.microsoft.com/office/drawing/2014/main" id="{178254C2-4FA0-6A3E-132C-B07C43E00E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96" name="Line 1">
          <a:extLst>
            <a:ext uri="{FF2B5EF4-FFF2-40B4-BE49-F238E27FC236}">
              <a16:creationId xmlns:a16="http://schemas.microsoft.com/office/drawing/2014/main" id="{4F76A10C-2B0B-0740-8B27-7D0137343A5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97" name="Line 1">
          <a:extLst>
            <a:ext uri="{FF2B5EF4-FFF2-40B4-BE49-F238E27FC236}">
              <a16:creationId xmlns:a16="http://schemas.microsoft.com/office/drawing/2014/main" id="{4352D41E-3C81-FD5F-733F-846F7F9552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98" name="Line 1">
          <a:extLst>
            <a:ext uri="{FF2B5EF4-FFF2-40B4-BE49-F238E27FC236}">
              <a16:creationId xmlns:a16="http://schemas.microsoft.com/office/drawing/2014/main" id="{86CB38DA-4854-4EB9-6AE5-8BD6BBD53A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199" name="Line 1">
          <a:extLst>
            <a:ext uri="{FF2B5EF4-FFF2-40B4-BE49-F238E27FC236}">
              <a16:creationId xmlns:a16="http://schemas.microsoft.com/office/drawing/2014/main" id="{E998E531-F7A6-2630-FAA6-08D9F9959F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00" name="Line 1">
          <a:extLst>
            <a:ext uri="{FF2B5EF4-FFF2-40B4-BE49-F238E27FC236}">
              <a16:creationId xmlns:a16="http://schemas.microsoft.com/office/drawing/2014/main" id="{D09F1D0A-0EA1-BCDE-ABE2-9CADC43E52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01" name="Line 1">
          <a:extLst>
            <a:ext uri="{FF2B5EF4-FFF2-40B4-BE49-F238E27FC236}">
              <a16:creationId xmlns:a16="http://schemas.microsoft.com/office/drawing/2014/main" id="{C302AF16-FC5B-F0DF-A701-9F98749AD9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02" name="Line 1">
          <a:extLst>
            <a:ext uri="{FF2B5EF4-FFF2-40B4-BE49-F238E27FC236}">
              <a16:creationId xmlns:a16="http://schemas.microsoft.com/office/drawing/2014/main" id="{F3F7E550-8BB3-A1C9-4265-6ECA8E4570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03" name="Line 1">
          <a:extLst>
            <a:ext uri="{FF2B5EF4-FFF2-40B4-BE49-F238E27FC236}">
              <a16:creationId xmlns:a16="http://schemas.microsoft.com/office/drawing/2014/main" id="{60B46AFF-6151-29AA-222E-18AADAF7DF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04" name="Line 1">
          <a:extLst>
            <a:ext uri="{FF2B5EF4-FFF2-40B4-BE49-F238E27FC236}">
              <a16:creationId xmlns:a16="http://schemas.microsoft.com/office/drawing/2014/main" id="{3709463D-8ABB-39B5-D7B5-BBA669E9C1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05" name="Line 1">
          <a:extLst>
            <a:ext uri="{FF2B5EF4-FFF2-40B4-BE49-F238E27FC236}">
              <a16:creationId xmlns:a16="http://schemas.microsoft.com/office/drawing/2014/main" id="{7B81577B-A51F-46E7-5767-E09409DFC6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06" name="Line 1">
          <a:extLst>
            <a:ext uri="{FF2B5EF4-FFF2-40B4-BE49-F238E27FC236}">
              <a16:creationId xmlns:a16="http://schemas.microsoft.com/office/drawing/2014/main" id="{23F09B2B-BB82-E1C2-6FF5-B9D4A738FF2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07" name="Line 1">
          <a:extLst>
            <a:ext uri="{FF2B5EF4-FFF2-40B4-BE49-F238E27FC236}">
              <a16:creationId xmlns:a16="http://schemas.microsoft.com/office/drawing/2014/main" id="{CD8DBF49-06CA-3F0A-A426-6305A840B5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08" name="Line 1">
          <a:extLst>
            <a:ext uri="{FF2B5EF4-FFF2-40B4-BE49-F238E27FC236}">
              <a16:creationId xmlns:a16="http://schemas.microsoft.com/office/drawing/2014/main" id="{372CC25B-1360-0D23-D8EB-7E03C781542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09" name="Line 1">
          <a:extLst>
            <a:ext uri="{FF2B5EF4-FFF2-40B4-BE49-F238E27FC236}">
              <a16:creationId xmlns:a16="http://schemas.microsoft.com/office/drawing/2014/main" id="{3E882F11-28C3-55FA-432E-C8D4AC653F5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10" name="Line 1">
          <a:extLst>
            <a:ext uri="{FF2B5EF4-FFF2-40B4-BE49-F238E27FC236}">
              <a16:creationId xmlns:a16="http://schemas.microsoft.com/office/drawing/2014/main" id="{BD74DA9B-338D-E760-0E15-3B7866D00BF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11" name="Line 1">
          <a:extLst>
            <a:ext uri="{FF2B5EF4-FFF2-40B4-BE49-F238E27FC236}">
              <a16:creationId xmlns:a16="http://schemas.microsoft.com/office/drawing/2014/main" id="{8E242683-0475-7CAA-72DC-61E82D3EF6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12" name="Line 1">
          <a:extLst>
            <a:ext uri="{FF2B5EF4-FFF2-40B4-BE49-F238E27FC236}">
              <a16:creationId xmlns:a16="http://schemas.microsoft.com/office/drawing/2014/main" id="{B68AA6E1-DCC8-1047-22DD-EE06206A76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13" name="Line 1">
          <a:extLst>
            <a:ext uri="{FF2B5EF4-FFF2-40B4-BE49-F238E27FC236}">
              <a16:creationId xmlns:a16="http://schemas.microsoft.com/office/drawing/2014/main" id="{EFCB2412-7AFD-7A3E-1304-07CF7E89BA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14" name="Line 1">
          <a:extLst>
            <a:ext uri="{FF2B5EF4-FFF2-40B4-BE49-F238E27FC236}">
              <a16:creationId xmlns:a16="http://schemas.microsoft.com/office/drawing/2014/main" id="{6B486E77-3D75-A4D0-A650-A0F6D1B602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15" name="Line 1">
          <a:extLst>
            <a:ext uri="{FF2B5EF4-FFF2-40B4-BE49-F238E27FC236}">
              <a16:creationId xmlns:a16="http://schemas.microsoft.com/office/drawing/2014/main" id="{43D6E008-482B-2B64-13DF-6C8F88E3954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16" name="Line 1">
          <a:extLst>
            <a:ext uri="{FF2B5EF4-FFF2-40B4-BE49-F238E27FC236}">
              <a16:creationId xmlns:a16="http://schemas.microsoft.com/office/drawing/2014/main" id="{9A25285F-333A-2C8A-432F-BBBB972E87F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17" name="Line 1">
          <a:extLst>
            <a:ext uri="{FF2B5EF4-FFF2-40B4-BE49-F238E27FC236}">
              <a16:creationId xmlns:a16="http://schemas.microsoft.com/office/drawing/2014/main" id="{25B0432F-E777-B240-E588-3BBEC9E167A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18" name="Line 1">
          <a:extLst>
            <a:ext uri="{FF2B5EF4-FFF2-40B4-BE49-F238E27FC236}">
              <a16:creationId xmlns:a16="http://schemas.microsoft.com/office/drawing/2014/main" id="{F0E1E3C8-8435-EB57-628D-38C0C2C6DA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19" name="Line 1">
          <a:extLst>
            <a:ext uri="{FF2B5EF4-FFF2-40B4-BE49-F238E27FC236}">
              <a16:creationId xmlns:a16="http://schemas.microsoft.com/office/drawing/2014/main" id="{0605FE71-0BAB-063E-C059-FF655B78EC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20" name="Line 1">
          <a:extLst>
            <a:ext uri="{FF2B5EF4-FFF2-40B4-BE49-F238E27FC236}">
              <a16:creationId xmlns:a16="http://schemas.microsoft.com/office/drawing/2014/main" id="{D21BBA01-D084-B10B-D3C7-006FC4B57D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21" name="Line 1">
          <a:extLst>
            <a:ext uri="{FF2B5EF4-FFF2-40B4-BE49-F238E27FC236}">
              <a16:creationId xmlns:a16="http://schemas.microsoft.com/office/drawing/2014/main" id="{CC30A6D8-F5F6-F6B6-B53E-7FED5D505A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22" name="Line 1">
          <a:extLst>
            <a:ext uri="{FF2B5EF4-FFF2-40B4-BE49-F238E27FC236}">
              <a16:creationId xmlns:a16="http://schemas.microsoft.com/office/drawing/2014/main" id="{57CBCAA2-CCE3-F7DF-8B63-4BAA2DAF31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23" name="Line 1">
          <a:extLst>
            <a:ext uri="{FF2B5EF4-FFF2-40B4-BE49-F238E27FC236}">
              <a16:creationId xmlns:a16="http://schemas.microsoft.com/office/drawing/2014/main" id="{4E16073E-BF56-B2E3-D3C0-D3CEF67B3DA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24" name="Line 1">
          <a:extLst>
            <a:ext uri="{FF2B5EF4-FFF2-40B4-BE49-F238E27FC236}">
              <a16:creationId xmlns:a16="http://schemas.microsoft.com/office/drawing/2014/main" id="{FD40FFD6-D5A4-CEAF-51E7-1A10322344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225" name="Line 1">
          <a:extLst>
            <a:ext uri="{FF2B5EF4-FFF2-40B4-BE49-F238E27FC236}">
              <a16:creationId xmlns:a16="http://schemas.microsoft.com/office/drawing/2014/main" id="{321FE539-D1C1-648A-B2F0-282D9D90B5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77"/>
  <sheetViews>
    <sheetView showGridLines="0" tabSelected="1" zoomScaleNormal="100" workbookViewId="0">
      <pane ySplit="7" topLeftCell="A8" activePane="bottomLeft" state="frozen"/>
      <selection pane="bottomLeft" activeCell="D11" sqref="D1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일반회계 세외수입 징수현황"</f>
        <v>2023년 10 월  서구  일반회계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">
        <v>118</v>
      </c>
      <c r="M3" s="124"/>
      <c r="O3" s="3">
        <f>COUNTIF(O7:P77,"err")</f>
        <v>0</v>
      </c>
    </row>
    <row r="4" spans="2:16" s="4" customFormat="1" ht="18.75" customHeight="1" thickBot="1" x14ac:dyDescent="0.2">
      <c r="B4" s="129" t="s">
        <v>117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f>E8+E40+E62</f>
        <v>79171888000</v>
      </c>
      <c r="F7" s="26">
        <f t="shared" ref="F7:K7" si="0">F8+F40+F62</f>
        <v>109683809634</v>
      </c>
      <c r="G7" s="26">
        <f t="shared" si="0"/>
        <v>71036633439</v>
      </c>
      <c r="H7" s="26">
        <f t="shared" si="0"/>
        <v>930386553</v>
      </c>
      <c r="I7" s="26">
        <f t="shared" si="0"/>
        <v>37716789642</v>
      </c>
      <c r="J7" s="26">
        <f t="shared" si="0"/>
        <v>35106770480</v>
      </c>
      <c r="K7" s="26">
        <f t="shared" si="0"/>
        <v>2610019162</v>
      </c>
      <c r="L7" s="27">
        <f>IFERROR(G7/E7,0)*100</f>
        <v>89.724566678263372</v>
      </c>
      <c r="M7" s="28">
        <f>IFERROR(G7/F7,0)*100</f>
        <v>64.764921710906663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56155495000</v>
      </c>
      <c r="F8" s="29">
        <f t="shared" si="1"/>
        <v>50819451114</v>
      </c>
      <c r="G8" s="29">
        <f t="shared" si="1"/>
        <v>50666511474</v>
      </c>
      <c r="H8" s="29">
        <f t="shared" si="1"/>
        <v>0</v>
      </c>
      <c r="I8" s="29">
        <f t="shared" si="1"/>
        <v>152939640</v>
      </c>
      <c r="J8" s="29">
        <f t="shared" si="1"/>
        <v>90096230</v>
      </c>
      <c r="K8" s="29">
        <f t="shared" si="1"/>
        <v>62843410</v>
      </c>
      <c r="L8" s="29">
        <f t="shared" ref="L8:L77" si="2">IFERROR(G8/E8,0)*100</f>
        <v>90.225384842569724</v>
      </c>
      <c r="M8" s="30">
        <f t="shared" ref="M8:M77" si="3">IFERROR(G8/F8,0)*100</f>
        <v>99.699052947941297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138516000</v>
      </c>
      <c r="F9" s="33">
        <f t="shared" ref="F9:K9" si="6">SUM(F10:F11)</f>
        <v>1308798800</v>
      </c>
      <c r="G9" s="33">
        <f t="shared" si="6"/>
        <v>1283418160</v>
      </c>
      <c r="H9" s="33">
        <f t="shared" si="6"/>
        <v>0</v>
      </c>
      <c r="I9" s="33">
        <f t="shared" si="6"/>
        <v>25380640</v>
      </c>
      <c r="J9" s="33">
        <f t="shared" si="6"/>
        <v>5637360</v>
      </c>
      <c r="K9" s="33">
        <f t="shared" si="6"/>
        <v>19743280</v>
      </c>
      <c r="L9" s="33">
        <f t="shared" si="2"/>
        <v>926.54867307747838</v>
      </c>
      <c r="M9" s="34">
        <f t="shared" si="3"/>
        <v>98.060768393125059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911845700</v>
      </c>
      <c r="G10" s="36">
        <v>911836100</v>
      </c>
      <c r="H10" s="36">
        <v>0</v>
      </c>
      <c r="I10" s="37">
        <v>9600</v>
      </c>
      <c r="J10" s="37">
        <v>9600</v>
      </c>
      <c r="K10" s="37">
        <v>0</v>
      </c>
      <c r="L10" s="37">
        <f t="shared" si="2"/>
        <v>0</v>
      </c>
      <c r="M10" s="38">
        <f t="shared" si="3"/>
        <v>99.998947190297656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138516000</v>
      </c>
      <c r="F11" s="36">
        <v>396953100</v>
      </c>
      <c r="G11" s="36">
        <v>371582060</v>
      </c>
      <c r="H11" s="36">
        <v>0</v>
      </c>
      <c r="I11" s="37">
        <v>25371040</v>
      </c>
      <c r="J11" s="37">
        <v>5627760</v>
      </c>
      <c r="K11" s="37">
        <v>19743280</v>
      </c>
      <c r="L11" s="37">
        <f t="shared" si="2"/>
        <v>268.25930578416933</v>
      </c>
      <c r="M11" s="38">
        <f t="shared" si="3"/>
        <v>93.608554763774364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9112092000</v>
      </c>
      <c r="F12" s="33">
        <v>5594626341</v>
      </c>
      <c r="G12" s="33">
        <v>5514639464</v>
      </c>
      <c r="H12" s="33">
        <v>0</v>
      </c>
      <c r="I12" s="33">
        <v>79986877</v>
      </c>
      <c r="J12" s="33">
        <v>65955557</v>
      </c>
      <c r="K12" s="33">
        <v>14031320</v>
      </c>
      <c r="L12" s="33">
        <f t="shared" si="2"/>
        <v>60.520015206167812</v>
      </c>
      <c r="M12" s="34">
        <f t="shared" si="3"/>
        <v>98.570290987731937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2050000000</v>
      </c>
      <c r="F13" s="36">
        <v>3162172735</v>
      </c>
      <c r="G13" s="36">
        <v>3089618465</v>
      </c>
      <c r="H13" s="36">
        <v>0</v>
      </c>
      <c r="I13" s="37">
        <v>72554270</v>
      </c>
      <c r="J13" s="37">
        <v>63756270</v>
      </c>
      <c r="K13" s="37">
        <v>8798000</v>
      </c>
      <c r="L13" s="37">
        <f t="shared" si="2"/>
        <v>150.71309585365853</v>
      </c>
      <c r="M13" s="38">
        <f t="shared" si="3"/>
        <v>97.705556398075771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12929450</v>
      </c>
      <c r="G17" s="36">
        <v>9026040</v>
      </c>
      <c r="H17" s="36">
        <v>0</v>
      </c>
      <c r="I17" s="37">
        <v>3903410</v>
      </c>
      <c r="J17" s="37">
        <v>0</v>
      </c>
      <c r="K17" s="37">
        <v>3903410</v>
      </c>
      <c r="L17" s="37">
        <f t="shared" si="2"/>
        <v>0</v>
      </c>
      <c r="M17" s="38">
        <f t="shared" si="3"/>
        <v>69.809930043427997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5958284000</v>
      </c>
      <c r="F19" s="36">
        <v>1967155176</v>
      </c>
      <c r="G19" s="36">
        <v>1965157349</v>
      </c>
      <c r="H19" s="36">
        <v>0</v>
      </c>
      <c r="I19" s="37">
        <v>1997827</v>
      </c>
      <c r="J19" s="37">
        <v>1919917</v>
      </c>
      <c r="K19" s="37">
        <v>77910</v>
      </c>
      <c r="L19" s="37">
        <f t="shared" si="2"/>
        <v>32.981934882593713</v>
      </c>
      <c r="M19" s="38">
        <f t="shared" si="3"/>
        <v>99.898440803024897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57124200</v>
      </c>
      <c r="G20" s="36">
        <v>57124200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1047332000</v>
      </c>
      <c r="F21" s="36">
        <v>395244780</v>
      </c>
      <c r="G21" s="36">
        <v>393713410</v>
      </c>
      <c r="H21" s="36">
        <v>0</v>
      </c>
      <c r="I21" s="37">
        <v>1531370</v>
      </c>
      <c r="J21" s="37">
        <v>279370</v>
      </c>
      <c r="K21" s="37">
        <v>1252000</v>
      </c>
      <c r="L21" s="37">
        <f t="shared" si="2"/>
        <v>37.592034808446606</v>
      </c>
      <c r="M21" s="38">
        <f t="shared" si="3"/>
        <v>99.612551492773676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12042603000</v>
      </c>
      <c r="F22" s="33">
        <v>13143146048</v>
      </c>
      <c r="G22" s="33">
        <v>13101756938</v>
      </c>
      <c r="H22" s="33">
        <v>0</v>
      </c>
      <c r="I22" s="33">
        <v>41389110</v>
      </c>
      <c r="J22" s="33">
        <v>12320300</v>
      </c>
      <c r="K22" s="33">
        <v>29068810</v>
      </c>
      <c r="L22" s="33">
        <f t="shared" si="2"/>
        <v>108.79505816142905</v>
      </c>
      <c r="M22" s="34">
        <f t="shared" si="3"/>
        <v>99.685089781024701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>
        <v>1732814000</v>
      </c>
      <c r="F23" s="36">
        <v>1386714280</v>
      </c>
      <c r="G23" s="36">
        <v>1367775280</v>
      </c>
      <c r="H23" s="36">
        <v>0</v>
      </c>
      <c r="I23" s="37">
        <v>18939000</v>
      </c>
      <c r="J23" s="37">
        <v>532300</v>
      </c>
      <c r="K23" s="37">
        <v>18406700</v>
      </c>
      <c r="L23" s="37">
        <f t="shared" si="2"/>
        <v>78.933762077176198</v>
      </c>
      <c r="M23" s="38">
        <f t="shared" si="3"/>
        <v>98.634253625772146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>
        <v>10095969000</v>
      </c>
      <c r="F24" s="36">
        <v>11241868159</v>
      </c>
      <c r="G24" s="36">
        <v>11241868159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111.35006614025855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>
        <v>13420000</v>
      </c>
      <c r="F25" s="36">
        <v>9405960</v>
      </c>
      <c r="G25" s="36">
        <v>9405960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70.089120715350234</v>
      </c>
      <c r="M25" s="38">
        <f t="shared" si="3"/>
        <v>100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>
        <v>8000000</v>
      </c>
      <c r="F26" s="36">
        <v>51039790</v>
      </c>
      <c r="G26" s="36">
        <v>46284580</v>
      </c>
      <c r="H26" s="36">
        <v>0</v>
      </c>
      <c r="I26" s="37">
        <v>4755210</v>
      </c>
      <c r="J26" s="37">
        <v>0</v>
      </c>
      <c r="K26" s="37">
        <v>4755210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>
        <v>192400000</v>
      </c>
      <c r="F27" s="36">
        <v>454117859</v>
      </c>
      <c r="G27" s="36">
        <v>436422959</v>
      </c>
      <c r="H27" s="36">
        <v>0</v>
      </c>
      <c r="I27" s="37">
        <v>17694900</v>
      </c>
      <c r="J27" s="37">
        <v>11788000</v>
      </c>
      <c r="K27" s="37">
        <v>5906900</v>
      </c>
      <c r="L27" s="37">
        <f t="shared" si="2"/>
        <v>226.83105977130978</v>
      </c>
      <c r="M27" s="38">
        <f t="shared" si="3"/>
        <v>96.103456481767651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3391773000</v>
      </c>
      <c r="F28" s="33">
        <v>1854281810</v>
      </c>
      <c r="G28" s="33">
        <v>1854281810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54.669985579813272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>
        <v>3391773000</v>
      </c>
      <c r="F29" s="36">
        <v>4060490</v>
      </c>
      <c r="G29" s="36">
        <v>4060490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0.11971585362581752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>
        <v>0</v>
      </c>
      <c r="F33" s="36">
        <v>1850221320</v>
      </c>
      <c r="G33" s="36">
        <v>1850221320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28364684000</v>
      </c>
      <c r="F34" s="33">
        <v>23592265440</v>
      </c>
      <c r="G34" s="33">
        <v>23592265440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83.174786787682891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28364684000</v>
      </c>
      <c r="F35" s="36">
        <v>23592265440</v>
      </c>
      <c r="G35" s="36">
        <v>23592265440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83.174786787682891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3105827000</v>
      </c>
      <c r="F36" s="33">
        <v>5326332675</v>
      </c>
      <c r="G36" s="33">
        <v>5320149662</v>
      </c>
      <c r="H36" s="33">
        <v>0</v>
      </c>
      <c r="I36" s="33">
        <v>6183013</v>
      </c>
      <c r="J36" s="33">
        <v>6183013</v>
      </c>
      <c r="K36" s="33">
        <v>0</v>
      </c>
      <c r="L36" s="39">
        <f t="shared" si="2"/>
        <v>171.29575027842824</v>
      </c>
      <c r="M36" s="40">
        <f t="shared" si="3"/>
        <v>99.883916131843947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>
        <v>3105827000</v>
      </c>
      <c r="F37" s="36">
        <v>5187008745</v>
      </c>
      <c r="G37" s="36">
        <v>5180825732</v>
      </c>
      <c r="H37" s="36">
        <v>0</v>
      </c>
      <c r="I37" s="37">
        <v>6183013</v>
      </c>
      <c r="J37" s="37">
        <v>6183013</v>
      </c>
      <c r="K37" s="37">
        <v>0</v>
      </c>
      <c r="L37" s="41">
        <f t="shared" si="2"/>
        <v>166.8098619787902</v>
      </c>
      <c r="M37" s="42">
        <f t="shared" si="3"/>
        <v>99.880798099560565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>
        <v>0</v>
      </c>
      <c r="F39" s="36">
        <v>139323930</v>
      </c>
      <c r="G39" s="36">
        <v>139323930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100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14476813000</v>
      </c>
      <c r="F40" s="43">
        <v>45779577205</v>
      </c>
      <c r="G40" s="43">
        <v>14351732760</v>
      </c>
      <c r="H40" s="43">
        <v>930386553</v>
      </c>
      <c r="I40" s="43">
        <v>30497457892</v>
      </c>
      <c r="J40" s="43">
        <v>28664295910</v>
      </c>
      <c r="K40" s="43">
        <v>1833161982</v>
      </c>
      <c r="L40" s="44">
        <f t="shared" si="2"/>
        <v>99.13599602343416</v>
      </c>
      <c r="M40" s="45">
        <f t="shared" si="3"/>
        <v>31.349640246202444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68399150</v>
      </c>
      <c r="G41" s="33">
        <v>68399150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66950150</v>
      </c>
      <c r="G44" s="47">
        <v>66950150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1449000</v>
      </c>
      <c r="G45" s="47">
        <v>1449000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14000000</v>
      </c>
      <c r="F46" s="33">
        <v>14000000</v>
      </c>
      <c r="G46" s="33">
        <v>14000000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100</v>
      </c>
      <c r="M46" s="40">
        <f t="shared" si="3"/>
        <v>100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14000000</v>
      </c>
      <c r="F47" s="47">
        <v>14000000</v>
      </c>
      <c r="G47" s="47">
        <v>14000000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100</v>
      </c>
      <c r="M47" s="42">
        <f>IFERROR(G47/F47,0)*100</f>
        <v>100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639167717</v>
      </c>
      <c r="G48" s="33">
        <v>637356511</v>
      </c>
      <c r="H48" s="33">
        <v>0</v>
      </c>
      <c r="I48" s="33">
        <v>1811206</v>
      </c>
      <c r="J48" s="33">
        <v>1811206</v>
      </c>
      <c r="K48" s="33">
        <v>0</v>
      </c>
      <c r="L48" s="39">
        <f t="shared" si="2"/>
        <v>0</v>
      </c>
      <c r="M48" s="40">
        <f t="shared" si="3"/>
        <v>99.716630556921572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424120</v>
      </c>
      <c r="G49" s="47">
        <v>424120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100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561435385</v>
      </c>
      <c r="G50" s="47">
        <v>559624179</v>
      </c>
      <c r="H50" s="47">
        <v>0</v>
      </c>
      <c r="I50" s="37">
        <v>1811206</v>
      </c>
      <c r="J50" s="37">
        <v>1811206</v>
      </c>
      <c r="K50" s="37">
        <v>0</v>
      </c>
      <c r="L50" s="41">
        <f>IFERROR(G50/E50,0)*100</f>
        <v>0</v>
      </c>
      <c r="M50" s="42">
        <f>IFERROR(G50/F50,0)*100</f>
        <v>99.677397248483018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77308212</v>
      </c>
      <c r="G51" s="47">
        <v>77308212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10420863000</v>
      </c>
      <c r="F52" s="33">
        <v>10525854152</v>
      </c>
      <c r="G52" s="33">
        <v>10452566833</v>
      </c>
      <c r="H52" s="33">
        <v>0</v>
      </c>
      <c r="I52" s="33">
        <v>73287319</v>
      </c>
      <c r="J52" s="33">
        <v>63895147</v>
      </c>
      <c r="K52" s="33">
        <v>9392172</v>
      </c>
      <c r="L52" s="39">
        <f t="shared" si="2"/>
        <v>100.30423423664622</v>
      </c>
      <c r="M52" s="40">
        <f t="shared" si="3"/>
        <v>99.303739934624929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1396870</v>
      </c>
      <c r="G53" s="47">
        <v>135530</v>
      </c>
      <c r="H53" s="47">
        <v>0</v>
      </c>
      <c r="I53" s="37">
        <v>1261340</v>
      </c>
      <c r="J53" s="37">
        <v>1261340</v>
      </c>
      <c r="K53" s="37">
        <v>0</v>
      </c>
      <c r="L53" s="41">
        <f t="shared" si="2"/>
        <v>0</v>
      </c>
      <c r="M53" s="42">
        <f t="shared" si="3"/>
        <v>9.7024060936236012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2888000000</v>
      </c>
      <c r="F55" s="47">
        <v>2017355900</v>
      </c>
      <c r="G55" s="47">
        <v>2017355900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69.853043628808862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269385200</v>
      </c>
      <c r="G56" s="47">
        <v>244400800</v>
      </c>
      <c r="H56" s="47">
        <v>0</v>
      </c>
      <c r="I56" s="37">
        <v>24984400</v>
      </c>
      <c r="J56" s="37">
        <v>24984400</v>
      </c>
      <c r="K56" s="37">
        <v>0</v>
      </c>
      <c r="L56" s="41">
        <f t="shared" si="2"/>
        <v>0</v>
      </c>
      <c r="M56" s="42">
        <f t="shared" si="3"/>
        <v>90.725399910611273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4063750</v>
      </c>
      <c r="G58" s="47">
        <v>4063750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7532863000</v>
      </c>
      <c r="F59" s="47">
        <v>8233652432</v>
      </c>
      <c r="G59" s="47">
        <v>8186610853</v>
      </c>
      <c r="H59" s="47">
        <v>0</v>
      </c>
      <c r="I59" s="37">
        <v>47041579</v>
      </c>
      <c r="J59" s="37">
        <v>37649407</v>
      </c>
      <c r="K59" s="37">
        <v>9392172</v>
      </c>
      <c r="L59" s="41">
        <f t="shared" si="2"/>
        <v>108.67861068228642</v>
      </c>
      <c r="M59" s="42">
        <f t="shared" si="3"/>
        <v>99.428666932585429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4041950000</v>
      </c>
      <c r="F60" s="50">
        <v>34532156186</v>
      </c>
      <c r="G60" s="50">
        <v>3179410266</v>
      </c>
      <c r="H60" s="50">
        <v>930386553</v>
      </c>
      <c r="I60" s="50">
        <v>30422359367</v>
      </c>
      <c r="J60" s="50">
        <v>28598589557</v>
      </c>
      <c r="K60" s="50">
        <v>1823769810</v>
      </c>
      <c r="L60" s="39">
        <f t="shared" si="2"/>
        <v>78.660306683655165</v>
      </c>
      <c r="M60" s="40">
        <f t="shared" si="3"/>
        <v>9.2071003295444207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4041950000</v>
      </c>
      <c r="F61" s="47">
        <v>34532156186</v>
      </c>
      <c r="G61" s="47">
        <v>3179410266</v>
      </c>
      <c r="H61" s="47">
        <v>930386553</v>
      </c>
      <c r="I61" s="37">
        <v>30422359367</v>
      </c>
      <c r="J61" s="37">
        <v>28598589557</v>
      </c>
      <c r="K61" s="37">
        <v>1823769810</v>
      </c>
      <c r="L61" s="41">
        <f>IFERROR(G61/E61,0)*100</f>
        <v>78.660306683655165</v>
      </c>
      <c r="M61" s="42">
        <f>IFERROR(G61/F61,0)*100</f>
        <v>9.2071003295444207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0" t="s">
        <v>73</v>
      </c>
      <c r="C62" s="131"/>
      <c r="D62" s="131"/>
      <c r="E62" s="43">
        <v>8539580000</v>
      </c>
      <c r="F62" s="43">
        <v>13084781315</v>
      </c>
      <c r="G62" s="43">
        <v>6018389205</v>
      </c>
      <c r="H62" s="43">
        <v>0</v>
      </c>
      <c r="I62" s="43">
        <v>7066392110</v>
      </c>
      <c r="J62" s="43">
        <v>6352378340</v>
      </c>
      <c r="K62" s="43">
        <v>714013770</v>
      </c>
      <c r="L62" s="44">
        <f t="shared" si="2"/>
        <v>70.476407563369619</v>
      </c>
      <c r="M62" s="45">
        <f t="shared" si="3"/>
        <v>45.99533656783931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140960000</v>
      </c>
      <c r="F63" s="50">
        <v>2253377420</v>
      </c>
      <c r="G63" s="50">
        <v>493619520</v>
      </c>
      <c r="H63" s="50">
        <v>0</v>
      </c>
      <c r="I63" s="50">
        <v>1759757900</v>
      </c>
      <c r="J63" s="50">
        <v>1729241020</v>
      </c>
      <c r="K63" s="50">
        <v>30516880</v>
      </c>
      <c r="L63" s="39">
        <f t="shared" si="2"/>
        <v>350.18410896708286</v>
      </c>
      <c r="M63" s="40">
        <f t="shared" si="3"/>
        <v>21.905763127776439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140960000</v>
      </c>
      <c r="F64" s="47">
        <v>2253377420</v>
      </c>
      <c r="G64" s="47">
        <v>493619520</v>
      </c>
      <c r="H64" s="47">
        <v>0</v>
      </c>
      <c r="I64" s="37">
        <v>1759757900</v>
      </c>
      <c r="J64" s="37">
        <v>1729241020</v>
      </c>
      <c r="K64" s="37">
        <v>30516880</v>
      </c>
      <c r="L64" s="41">
        <f t="shared" si="2"/>
        <v>350.18410896708286</v>
      </c>
      <c r="M64" s="42">
        <f t="shared" si="3"/>
        <v>21.905763127776439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315000000</v>
      </c>
      <c r="F65" s="51">
        <v>1562659945</v>
      </c>
      <c r="G65" s="51">
        <v>751804775</v>
      </c>
      <c r="H65" s="51">
        <v>0</v>
      </c>
      <c r="I65" s="51">
        <v>810855170</v>
      </c>
      <c r="J65" s="51">
        <v>737418220</v>
      </c>
      <c r="K65" s="51">
        <v>73436950</v>
      </c>
      <c r="L65" s="53">
        <f t="shared" si="2"/>
        <v>238.66818253968253</v>
      </c>
      <c r="M65" s="54">
        <f t="shared" si="3"/>
        <v>48.110580770021592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315000000</v>
      </c>
      <c r="F66" s="47">
        <v>1562659945</v>
      </c>
      <c r="G66" s="47">
        <v>751804775</v>
      </c>
      <c r="H66" s="47">
        <v>0</v>
      </c>
      <c r="I66" s="37">
        <v>810855170</v>
      </c>
      <c r="J66" s="37">
        <v>737418220</v>
      </c>
      <c r="K66" s="37">
        <v>73436950</v>
      </c>
      <c r="L66" s="41">
        <f>IFERROR(G66/E66,0)*100</f>
        <v>238.66818253968253</v>
      </c>
      <c r="M66" s="42">
        <f>IFERROR(G66/F66,0)*100</f>
        <v>48.110580770021592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113531380</v>
      </c>
      <c r="G67" s="51">
        <v>88344280</v>
      </c>
      <c r="H67" s="51">
        <v>0</v>
      </c>
      <c r="I67" s="51">
        <v>25187100</v>
      </c>
      <c r="J67" s="51">
        <v>20453620</v>
      </c>
      <c r="K67" s="51">
        <v>4733480</v>
      </c>
      <c r="L67" s="53">
        <f t="shared" si="2"/>
        <v>0</v>
      </c>
      <c r="M67" s="54">
        <f t="shared" si="3"/>
        <v>77.814856121717185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113531380</v>
      </c>
      <c r="G68" s="47">
        <v>88344280</v>
      </c>
      <c r="H68" s="47">
        <v>0</v>
      </c>
      <c r="I68" s="37">
        <v>25187100</v>
      </c>
      <c r="J68" s="37">
        <v>20453620</v>
      </c>
      <c r="K68" s="37">
        <v>4733480</v>
      </c>
      <c r="L68" s="41">
        <f t="shared" si="2"/>
        <v>0</v>
      </c>
      <c r="M68" s="42">
        <f t="shared" si="3"/>
        <v>77.814856121717185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3071600000</v>
      </c>
      <c r="F69" s="52">
        <v>3930981960</v>
      </c>
      <c r="G69" s="52">
        <v>2112350920</v>
      </c>
      <c r="H69" s="52">
        <v>0</v>
      </c>
      <c r="I69" s="52">
        <v>1818631040</v>
      </c>
      <c r="J69" s="52">
        <v>1544214240</v>
      </c>
      <c r="K69" s="52">
        <v>274416800</v>
      </c>
      <c r="L69" s="53">
        <f t="shared" si="2"/>
        <v>68.770377653340276</v>
      </c>
      <c r="M69" s="54">
        <f t="shared" si="3"/>
        <v>53.735960670753116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2424000000</v>
      </c>
      <c r="F70" s="55">
        <v>2206689640</v>
      </c>
      <c r="G70" s="55">
        <v>953239550</v>
      </c>
      <c r="H70" s="55">
        <v>0</v>
      </c>
      <c r="I70" s="37">
        <v>1253450090</v>
      </c>
      <c r="J70" s="37">
        <v>1125613290</v>
      </c>
      <c r="K70" s="37">
        <v>127836800</v>
      </c>
      <c r="L70" s="56">
        <f t="shared" si="2"/>
        <v>39.325063943894392</v>
      </c>
      <c r="M70" s="57">
        <f t="shared" si="3"/>
        <v>43.197717192346083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647600000</v>
      </c>
      <c r="F71" s="55">
        <v>1724292320</v>
      </c>
      <c r="G71" s="55">
        <v>1159111370</v>
      </c>
      <c r="H71" s="55">
        <v>0</v>
      </c>
      <c r="I71" s="37">
        <v>565180950</v>
      </c>
      <c r="J71" s="37">
        <v>418600950</v>
      </c>
      <c r="K71" s="37">
        <v>146580000</v>
      </c>
      <c r="L71" s="56">
        <f t="shared" si="2"/>
        <v>178.9856964175417</v>
      </c>
      <c r="M71" s="57">
        <f t="shared" si="3"/>
        <v>67.222439986277962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155769760</v>
      </c>
      <c r="G72" s="51">
        <v>42992880</v>
      </c>
      <c r="H72" s="51">
        <v>0</v>
      </c>
      <c r="I72" s="51">
        <v>112776880</v>
      </c>
      <c r="J72" s="51">
        <v>112776880</v>
      </c>
      <c r="K72" s="51">
        <v>0</v>
      </c>
      <c r="L72" s="53">
        <f t="shared" si="2"/>
        <v>0</v>
      </c>
      <c r="M72" s="54">
        <f t="shared" si="3"/>
        <v>27.600273634625871</v>
      </c>
      <c r="O72" s="9" t="str">
        <f t="shared" ref="O72:O77" si="7">IF(F72=G72+H72+I72,"","err")</f>
        <v/>
      </c>
      <c r="P72" s="9" t="str">
        <f t="shared" ref="P72:P77" si="8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155769760</v>
      </c>
      <c r="G73" s="47">
        <v>42992880</v>
      </c>
      <c r="H73" s="47">
        <v>0</v>
      </c>
      <c r="I73" s="37">
        <v>112776880</v>
      </c>
      <c r="J73" s="37">
        <v>112776880</v>
      </c>
      <c r="K73" s="37">
        <v>0</v>
      </c>
      <c r="L73" s="41">
        <f>IFERROR(G73/E73,0)*100</f>
        <v>0</v>
      </c>
      <c r="M73" s="42">
        <f>IFERROR(G73/F73,0)*100</f>
        <v>27.600273634625871</v>
      </c>
      <c r="O73" s="9" t="str">
        <f t="shared" si="7"/>
        <v/>
      </c>
      <c r="P73" s="9" t="str">
        <f t="shared" si="8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5012020000</v>
      </c>
      <c r="F74" s="51">
        <v>5041760850</v>
      </c>
      <c r="G74" s="51">
        <v>2503076830</v>
      </c>
      <c r="H74" s="51">
        <v>0</v>
      </c>
      <c r="I74" s="51">
        <v>2538684020</v>
      </c>
      <c r="J74" s="51">
        <v>2207774360</v>
      </c>
      <c r="K74" s="51">
        <v>330909660</v>
      </c>
      <c r="L74" s="53">
        <f>IFERROR(G74/E74,0)*100</f>
        <v>49.941477288598207</v>
      </c>
      <c r="M74" s="54">
        <f>IFERROR(G74/F74,0)*100</f>
        <v>49.646877439654844</v>
      </c>
      <c r="O74" s="9" t="str">
        <f t="shared" si="7"/>
        <v/>
      </c>
      <c r="P74" s="9" t="str">
        <f t="shared" si="8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5012020000</v>
      </c>
      <c r="F75" s="64">
        <v>5041760850</v>
      </c>
      <c r="G75" s="64">
        <v>2503076830</v>
      </c>
      <c r="H75" s="64">
        <v>0</v>
      </c>
      <c r="I75" s="37">
        <v>2538684020</v>
      </c>
      <c r="J75" s="37">
        <v>2207774360</v>
      </c>
      <c r="K75" s="37">
        <v>330909660</v>
      </c>
      <c r="L75" s="65">
        <f>IFERROR(G75/E75,0)*100</f>
        <v>49.941477288598207</v>
      </c>
      <c r="M75" s="66">
        <f>IFERROR(G75/F75,0)*100</f>
        <v>49.646877439654844</v>
      </c>
      <c r="O75" s="9" t="str">
        <f t="shared" si="7"/>
        <v/>
      </c>
      <c r="P75" s="9" t="str">
        <f t="shared" si="8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26700000</v>
      </c>
      <c r="G76" s="51">
        <v>26200000</v>
      </c>
      <c r="H76" s="51">
        <v>0</v>
      </c>
      <c r="I76" s="51">
        <v>500000</v>
      </c>
      <c r="J76" s="51">
        <v>500000</v>
      </c>
      <c r="K76" s="51">
        <v>0</v>
      </c>
      <c r="L76" s="53">
        <f t="shared" si="2"/>
        <v>0</v>
      </c>
      <c r="M76" s="54">
        <f t="shared" si="3"/>
        <v>98.12734082397003</v>
      </c>
      <c r="O76" s="9" t="str">
        <f t="shared" si="7"/>
        <v/>
      </c>
      <c r="P76" s="9" t="str">
        <f t="shared" si="8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26700000</v>
      </c>
      <c r="G77" s="68">
        <v>26200000</v>
      </c>
      <c r="H77" s="68">
        <v>0</v>
      </c>
      <c r="I77" s="69">
        <v>500000</v>
      </c>
      <c r="J77" s="69">
        <v>500000</v>
      </c>
      <c r="K77" s="69">
        <v>0</v>
      </c>
      <c r="L77" s="70">
        <f t="shared" si="2"/>
        <v>0</v>
      </c>
      <c r="M77" s="71">
        <f t="shared" si="3"/>
        <v>98.12734082397003</v>
      </c>
      <c r="O77" s="9" t="str">
        <f t="shared" si="7"/>
        <v/>
      </c>
      <c r="P77" s="9" t="str">
        <f t="shared" si="8"/>
        <v/>
      </c>
    </row>
  </sheetData>
  <sheetProtection selectLockedCells="1"/>
  <mergeCells count="12">
    <mergeCell ref="B62:D62"/>
    <mergeCell ref="B23:B27"/>
    <mergeCell ref="B29:B33"/>
    <mergeCell ref="B37:B39"/>
    <mergeCell ref="B40:D40"/>
    <mergeCell ref="B2:M2"/>
    <mergeCell ref="L4:M4"/>
    <mergeCell ref="B7:D7"/>
    <mergeCell ref="L3:M3"/>
    <mergeCell ref="L5:M5"/>
    <mergeCell ref="B8:D8"/>
    <mergeCell ref="B4:D4"/>
  </mergeCells>
  <phoneticPr fontId="2" type="noConversion"/>
  <pageMargins left="0.33" right="0.3" top="0.98425196850393704" bottom="0.59055118110236227" header="0" footer="0.39370078740157483"/>
  <pageSetup paperSize="9" scale="48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E9:K9" formulaRange="1"/>
    <ignoredError sqref="B2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="115" zoomScaleNormal="115" workbookViewId="0">
      <pane ySplit="7" topLeftCell="A63" activePane="bottomLeft" state="frozen"/>
      <selection pane="bottomLeft" activeCell="H69" sqref="H69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일반회계 지난년도 세외수입 징수현황"</f>
        <v>2023년 10 월  서구  일반회계 지난년도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COUNTIF(O7:P77,"err")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10 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v>4041950000</v>
      </c>
      <c r="F7" s="26">
        <f t="shared" ref="F7:K7" si="0">F8+F40+F62</f>
        <v>34532156186</v>
      </c>
      <c r="G7" s="26">
        <f t="shared" si="0"/>
        <v>3179410266</v>
      </c>
      <c r="H7" s="26">
        <f t="shared" si="0"/>
        <v>930386553</v>
      </c>
      <c r="I7" s="26">
        <f t="shared" si="0"/>
        <v>30422359367</v>
      </c>
      <c r="J7" s="26">
        <f t="shared" si="0"/>
        <v>28598589557</v>
      </c>
      <c r="K7" s="26">
        <f t="shared" si="0"/>
        <v>1823769810</v>
      </c>
      <c r="L7" s="27">
        <f>IFERROR(G7/E7,0)*100</f>
        <v>78.660306683655165</v>
      </c>
      <c r="M7" s="28">
        <f>IFERROR(G7/F7,0)*100</f>
        <v>9.2071003295444207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0</v>
      </c>
      <c r="F8" s="29">
        <f t="shared" si="1"/>
        <v>528533756</v>
      </c>
      <c r="G8" s="29">
        <f t="shared" si="1"/>
        <v>308787620</v>
      </c>
      <c r="H8" s="29">
        <f t="shared" si="1"/>
        <v>38126230</v>
      </c>
      <c r="I8" s="29">
        <f t="shared" si="1"/>
        <v>181619906</v>
      </c>
      <c r="J8" s="29">
        <f t="shared" si="1"/>
        <v>181619906</v>
      </c>
      <c r="K8" s="29">
        <f t="shared" si="1"/>
        <v>0</v>
      </c>
      <c r="L8" s="29">
        <f t="shared" ref="L8:L77" si="2">IFERROR(G8/E8,0)*100</f>
        <v>0</v>
      </c>
      <c r="M8" s="30">
        <f t="shared" ref="M8:M77" si="3">IFERROR(G8/F8,0)*100</f>
        <v>58.423443440384538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87742780</v>
      </c>
      <c r="G9" s="33">
        <f t="shared" si="6"/>
        <v>18352750</v>
      </c>
      <c r="H9" s="33">
        <f t="shared" si="6"/>
        <v>35011740</v>
      </c>
      <c r="I9" s="33">
        <f t="shared" si="6"/>
        <v>34378290</v>
      </c>
      <c r="J9" s="33">
        <f t="shared" si="6"/>
        <v>34378290</v>
      </c>
      <c r="K9" s="33">
        <f t="shared" si="6"/>
        <v>0</v>
      </c>
      <c r="L9" s="33">
        <f t="shared" si="2"/>
        <v>0</v>
      </c>
      <c r="M9" s="34">
        <f t="shared" si="3"/>
        <v>20.916535810695763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56948070</v>
      </c>
      <c r="G10" s="36">
        <v>10057300</v>
      </c>
      <c r="H10" s="36">
        <v>31018680</v>
      </c>
      <c r="I10" s="37">
        <v>15872090</v>
      </c>
      <c r="J10" s="37">
        <v>15872090</v>
      </c>
      <c r="K10" s="37">
        <v>0</v>
      </c>
      <c r="L10" s="37">
        <f t="shared" si="2"/>
        <v>0</v>
      </c>
      <c r="M10" s="38">
        <f t="shared" si="3"/>
        <v>17.660475587671364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30794710</v>
      </c>
      <c r="G11" s="36">
        <v>8295450</v>
      </c>
      <c r="H11" s="36">
        <v>3993060</v>
      </c>
      <c r="I11" s="37">
        <v>18506200</v>
      </c>
      <c r="J11" s="37">
        <v>18506200</v>
      </c>
      <c r="K11" s="37">
        <v>0</v>
      </c>
      <c r="L11" s="37">
        <f t="shared" si="2"/>
        <v>0</v>
      </c>
      <c r="M11" s="38">
        <f t="shared" si="3"/>
        <v>26.937905893577174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v>408868196</v>
      </c>
      <c r="G12" s="33">
        <v>261411650</v>
      </c>
      <c r="H12" s="33">
        <v>3114490</v>
      </c>
      <c r="I12" s="33">
        <v>144342056</v>
      </c>
      <c r="J12" s="33">
        <v>144342056</v>
      </c>
      <c r="K12" s="33">
        <v>0</v>
      </c>
      <c r="L12" s="33">
        <f t="shared" si="2"/>
        <v>0</v>
      </c>
      <c r="M12" s="34">
        <f t="shared" si="3"/>
        <v>63.935432630225911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180897090</v>
      </c>
      <c r="G13" s="36">
        <v>39762520</v>
      </c>
      <c r="H13" s="36">
        <v>3054970</v>
      </c>
      <c r="I13" s="37">
        <v>138079600</v>
      </c>
      <c r="J13" s="37">
        <v>138079600</v>
      </c>
      <c r="K13" s="37">
        <v>0</v>
      </c>
      <c r="L13" s="37">
        <f t="shared" si="2"/>
        <v>0</v>
      </c>
      <c r="M13" s="38">
        <f t="shared" si="3"/>
        <v>21.980740541486878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-2940570</v>
      </c>
      <c r="G14" s="36">
        <v>207530</v>
      </c>
      <c r="H14" s="36">
        <v>0</v>
      </c>
      <c r="I14" s="37">
        <v>-3148100</v>
      </c>
      <c r="J14" s="37">
        <v>-3148100</v>
      </c>
      <c r="K14" s="37">
        <v>0</v>
      </c>
      <c r="L14" s="37">
        <f t="shared" si="2"/>
        <v>0</v>
      </c>
      <c r="M14" s="38">
        <f t="shared" si="3"/>
        <v>-7.0574752513968386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14364023</v>
      </c>
      <c r="G17" s="36">
        <v>895780</v>
      </c>
      <c r="H17" s="36">
        <v>59520</v>
      </c>
      <c r="I17" s="37">
        <v>13408723</v>
      </c>
      <c r="J17" s="37">
        <v>13408723</v>
      </c>
      <c r="K17" s="37">
        <v>0</v>
      </c>
      <c r="L17" s="37">
        <f t="shared" si="2"/>
        <v>0</v>
      </c>
      <c r="M17" s="38">
        <f t="shared" si="3"/>
        <v>6.2362751716562972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461501</v>
      </c>
      <c r="G19" s="36">
        <v>0</v>
      </c>
      <c r="H19" s="36">
        <v>0</v>
      </c>
      <c r="I19" s="37">
        <v>461501</v>
      </c>
      <c r="J19" s="37">
        <v>461501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216086152</v>
      </c>
      <c r="G21" s="36">
        <v>220545820</v>
      </c>
      <c r="H21" s="36">
        <v>0</v>
      </c>
      <c r="I21" s="37">
        <v>-4459668</v>
      </c>
      <c r="J21" s="37">
        <v>-4459668</v>
      </c>
      <c r="K21" s="37">
        <v>0</v>
      </c>
      <c r="L21" s="37">
        <f t="shared" si="2"/>
        <v>0</v>
      </c>
      <c r="M21" s="38">
        <f t="shared" si="3"/>
        <v>102.06383794552463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v>42091250</v>
      </c>
      <c r="G22" s="33">
        <v>29023220</v>
      </c>
      <c r="H22" s="33">
        <v>0</v>
      </c>
      <c r="I22" s="33">
        <v>13068030</v>
      </c>
      <c r="J22" s="33">
        <v>13068030</v>
      </c>
      <c r="K22" s="33">
        <v>0</v>
      </c>
      <c r="L22" s="33">
        <f t="shared" si="2"/>
        <v>0</v>
      </c>
      <c r="M22" s="34">
        <f t="shared" si="3"/>
        <v>68.953095952246613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/>
      <c r="F23" s="36">
        <v>9403500</v>
      </c>
      <c r="G23" s="36">
        <v>9438990</v>
      </c>
      <c r="H23" s="36">
        <v>0</v>
      </c>
      <c r="I23" s="37">
        <v>-35490</v>
      </c>
      <c r="J23" s="37">
        <v>-35490</v>
      </c>
      <c r="K23" s="37">
        <v>0</v>
      </c>
      <c r="L23" s="37">
        <f t="shared" si="2"/>
        <v>0</v>
      </c>
      <c r="M23" s="38">
        <f t="shared" si="3"/>
        <v>100.37741266549689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/>
      <c r="F26" s="36">
        <v>24100</v>
      </c>
      <c r="G26" s="36">
        <v>24100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/>
      <c r="F27" s="36">
        <v>19848130</v>
      </c>
      <c r="G27" s="36">
        <v>19560130</v>
      </c>
      <c r="H27" s="36">
        <v>0</v>
      </c>
      <c r="I27" s="37">
        <v>288000</v>
      </c>
      <c r="J27" s="37">
        <v>288000</v>
      </c>
      <c r="K27" s="37">
        <v>0</v>
      </c>
      <c r="L27" s="37">
        <f t="shared" si="2"/>
        <v>0</v>
      </c>
      <c r="M27" s="38">
        <f t="shared" si="3"/>
        <v>98.54898169248186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v>2400</v>
      </c>
      <c r="G36" s="33">
        <v>0</v>
      </c>
      <c r="H36" s="33">
        <v>0</v>
      </c>
      <c r="I36" s="33">
        <v>2400</v>
      </c>
      <c r="J36" s="33">
        <v>2400</v>
      </c>
      <c r="K36" s="33">
        <v>0</v>
      </c>
      <c r="L36" s="39">
        <f t="shared" si="2"/>
        <v>0</v>
      </c>
      <c r="M36" s="40">
        <f t="shared" si="3"/>
        <v>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/>
      <c r="F37" s="36">
        <v>2400</v>
      </c>
      <c r="G37" s="36">
        <v>0</v>
      </c>
      <c r="H37" s="36">
        <v>0</v>
      </c>
      <c r="I37" s="37">
        <v>2400</v>
      </c>
      <c r="J37" s="37">
        <v>2400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/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f>E41+E46+E48+E52+E60</f>
        <v>0</v>
      </c>
      <c r="F40" s="43">
        <v>2489579608</v>
      </c>
      <c r="G40" s="43">
        <v>82780040</v>
      </c>
      <c r="H40" s="43">
        <v>11824880</v>
      </c>
      <c r="I40" s="43">
        <v>2394974688</v>
      </c>
      <c r="J40" s="43">
        <v>2394974688</v>
      </c>
      <c r="K40" s="43">
        <v>0</v>
      </c>
      <c r="L40" s="44">
        <f t="shared" si="2"/>
        <v>0</v>
      </c>
      <c r="M40" s="45">
        <f t="shared" si="3"/>
        <v>3.3250609755155098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v>2489579608</v>
      </c>
      <c r="G52" s="33">
        <v>82780040</v>
      </c>
      <c r="H52" s="33">
        <v>11824880</v>
      </c>
      <c r="I52" s="33">
        <v>2394974688</v>
      </c>
      <c r="J52" s="33">
        <v>2394974688</v>
      </c>
      <c r="K52" s="33">
        <v>0</v>
      </c>
      <c r="L52" s="39">
        <f t="shared" si="2"/>
        <v>0</v>
      </c>
      <c r="M52" s="40">
        <f t="shared" si="3"/>
        <v>3.3250609755155098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100</v>
      </c>
      <c r="G55" s="47">
        <v>100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100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1024486950</v>
      </c>
      <c r="G56" s="47">
        <v>84521000</v>
      </c>
      <c r="H56" s="47">
        <v>0</v>
      </c>
      <c r="I56" s="37">
        <v>939965950</v>
      </c>
      <c r="J56" s="37">
        <v>939965950</v>
      </c>
      <c r="K56" s="37">
        <v>0</v>
      </c>
      <c r="L56" s="41">
        <f t="shared" si="2"/>
        <v>0</v>
      </c>
      <c r="M56" s="42">
        <f t="shared" si="3"/>
        <v>8.250080686728122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1464968558</v>
      </c>
      <c r="G59" s="47">
        <v>-1741060</v>
      </c>
      <c r="H59" s="47">
        <v>11824880</v>
      </c>
      <c r="I59" s="37">
        <v>1454884738</v>
      </c>
      <c r="J59" s="37">
        <v>1454884738</v>
      </c>
      <c r="K59" s="37">
        <v>0</v>
      </c>
      <c r="L59" s="41">
        <f t="shared" si="2"/>
        <v>0</v>
      </c>
      <c r="M59" s="42">
        <f t="shared" si="3"/>
        <v>-0.11884623669854899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f>E61</f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f t="shared" si="2"/>
        <v>0</v>
      </c>
      <c r="M60" s="40">
        <f t="shared" si="3"/>
        <v>0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f>IFERROR(G61/E61,0)*100</f>
        <v>0</v>
      </c>
      <c r="M61" s="42">
        <f>IFERROR(G61/F61,0)*100</f>
        <v>0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0" t="s">
        <v>73</v>
      </c>
      <c r="C62" s="131"/>
      <c r="D62" s="131"/>
      <c r="E62" s="43">
        <f>E63+E65+E67+E69+E72+E74+E76</f>
        <v>0</v>
      </c>
      <c r="F62" s="43">
        <v>31514042822</v>
      </c>
      <c r="G62" s="43">
        <v>2787842606</v>
      </c>
      <c r="H62" s="43">
        <v>880435443</v>
      </c>
      <c r="I62" s="43">
        <v>27845764773</v>
      </c>
      <c r="J62" s="43">
        <v>26021994963</v>
      </c>
      <c r="K62" s="43">
        <v>1823769810</v>
      </c>
      <c r="L62" s="44">
        <f t="shared" si="2"/>
        <v>0</v>
      </c>
      <c r="M62" s="45">
        <f t="shared" si="3"/>
        <v>8.8463502500980375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f>E64</f>
        <v>0</v>
      </c>
      <c r="F63" s="50">
        <v>5456957373</v>
      </c>
      <c r="G63" s="50">
        <v>8971000</v>
      </c>
      <c r="H63" s="50">
        <v>0</v>
      </c>
      <c r="I63" s="50">
        <v>5447986373</v>
      </c>
      <c r="J63" s="50">
        <v>5447986373</v>
      </c>
      <c r="K63" s="50">
        <v>0</v>
      </c>
      <c r="L63" s="39">
        <f t="shared" si="2"/>
        <v>0</v>
      </c>
      <c r="M63" s="40">
        <f t="shared" si="3"/>
        <v>0.16439564003902291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5456957373</v>
      </c>
      <c r="G64" s="47">
        <v>8971000</v>
      </c>
      <c r="H64" s="47">
        <v>0</v>
      </c>
      <c r="I64" s="37">
        <v>5447986373</v>
      </c>
      <c r="J64" s="37">
        <v>5447986373</v>
      </c>
      <c r="K64" s="37">
        <v>0</v>
      </c>
      <c r="L64" s="41">
        <f t="shared" si="2"/>
        <v>0</v>
      </c>
      <c r="M64" s="42">
        <f t="shared" si="3"/>
        <v>0.16439564003902291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v>2515430984</v>
      </c>
      <c r="G65" s="51">
        <v>256730241</v>
      </c>
      <c r="H65" s="51">
        <v>45877400</v>
      </c>
      <c r="I65" s="51">
        <v>2212823343</v>
      </c>
      <c r="J65" s="51">
        <v>2212823343</v>
      </c>
      <c r="K65" s="51">
        <v>0</v>
      </c>
      <c r="L65" s="53">
        <f t="shared" si="2"/>
        <v>0</v>
      </c>
      <c r="M65" s="54">
        <f t="shared" si="3"/>
        <v>10.206212876958027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2515430984</v>
      </c>
      <c r="G66" s="47">
        <v>256730241</v>
      </c>
      <c r="H66" s="47">
        <v>45877400</v>
      </c>
      <c r="I66" s="37">
        <v>2212823343</v>
      </c>
      <c r="J66" s="37">
        <v>2212823343</v>
      </c>
      <c r="K66" s="37">
        <v>0</v>
      </c>
      <c r="L66" s="41">
        <f>IFERROR(G66/E66,0)*100</f>
        <v>0</v>
      </c>
      <c r="M66" s="42">
        <f>IFERROR(G66/F66,0)*100</f>
        <v>10.206212876958027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f>E68</f>
        <v>0</v>
      </c>
      <c r="F67" s="51">
        <v>243705380</v>
      </c>
      <c r="G67" s="51">
        <v>3170650</v>
      </c>
      <c r="H67" s="51">
        <v>54104770</v>
      </c>
      <c r="I67" s="51">
        <v>186429960</v>
      </c>
      <c r="J67" s="51">
        <v>186429960</v>
      </c>
      <c r="K67" s="51">
        <v>0</v>
      </c>
      <c r="L67" s="53">
        <f t="shared" si="2"/>
        <v>0</v>
      </c>
      <c r="M67" s="54">
        <f t="shared" si="3"/>
        <v>1.3010176467995906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243705380</v>
      </c>
      <c r="G68" s="47">
        <v>3170650</v>
      </c>
      <c r="H68" s="47">
        <v>54104770</v>
      </c>
      <c r="I68" s="37">
        <v>186429960</v>
      </c>
      <c r="J68" s="37">
        <v>186429960</v>
      </c>
      <c r="K68" s="37">
        <v>0</v>
      </c>
      <c r="L68" s="41">
        <f t="shared" si="2"/>
        <v>0</v>
      </c>
      <c r="M68" s="42">
        <f t="shared" si="3"/>
        <v>1.3010176467995906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f>SUM(E70:E71)</f>
        <v>0</v>
      </c>
      <c r="F69" s="52">
        <v>19186949794</v>
      </c>
      <c r="G69" s="52">
        <v>1037238875</v>
      </c>
      <c r="H69" s="52">
        <v>779453273</v>
      </c>
      <c r="I69" s="52">
        <v>17370257646</v>
      </c>
      <c r="J69" s="52">
        <v>17370257646</v>
      </c>
      <c r="K69" s="52">
        <v>0</v>
      </c>
      <c r="L69" s="53">
        <f t="shared" si="2"/>
        <v>0</v>
      </c>
      <c r="M69" s="54">
        <f t="shared" si="3"/>
        <v>5.4059602288861868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16996263227</v>
      </c>
      <c r="G70" s="55">
        <v>883550515</v>
      </c>
      <c r="H70" s="55">
        <v>578622823</v>
      </c>
      <c r="I70" s="37">
        <v>15534089889</v>
      </c>
      <c r="J70" s="37">
        <v>15534089889</v>
      </c>
      <c r="K70" s="37">
        <v>0</v>
      </c>
      <c r="L70" s="56">
        <f t="shared" si="2"/>
        <v>0</v>
      </c>
      <c r="M70" s="57">
        <f t="shared" si="3"/>
        <v>5.1984986534946414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2190686567</v>
      </c>
      <c r="G71" s="55">
        <v>153688360</v>
      </c>
      <c r="H71" s="55">
        <v>200830450</v>
      </c>
      <c r="I71" s="37">
        <v>1836167757</v>
      </c>
      <c r="J71" s="37">
        <v>1836167757</v>
      </c>
      <c r="K71" s="37">
        <v>0</v>
      </c>
      <c r="L71" s="56">
        <f t="shared" si="2"/>
        <v>0</v>
      </c>
      <c r="M71" s="57">
        <f t="shared" si="3"/>
        <v>7.0155339570309243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f>E73</f>
        <v>0</v>
      </c>
      <c r="F72" s="51">
        <v>10931140</v>
      </c>
      <c r="G72" s="51">
        <v>0</v>
      </c>
      <c r="H72" s="51">
        <v>0</v>
      </c>
      <c r="I72" s="51">
        <v>10931140</v>
      </c>
      <c r="J72" s="51">
        <v>10931140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7">IF(F72=G72+H72+I72,"","err")</f>
        <v/>
      </c>
      <c r="P72" s="9" t="str">
        <f t="shared" ref="P72:P77" si="8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10931140</v>
      </c>
      <c r="G73" s="47">
        <v>0</v>
      </c>
      <c r="H73" s="47">
        <v>0</v>
      </c>
      <c r="I73" s="37">
        <v>10931140</v>
      </c>
      <c r="J73" s="37">
        <v>10931140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7"/>
        <v/>
      </c>
      <c r="P73" s="9" t="str">
        <f t="shared" si="8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f>E75</f>
        <v>0</v>
      </c>
      <c r="F74" s="51">
        <v>4096068151</v>
      </c>
      <c r="G74" s="51">
        <v>1481731840</v>
      </c>
      <c r="H74" s="51">
        <v>0</v>
      </c>
      <c r="I74" s="51">
        <v>2614336311</v>
      </c>
      <c r="J74" s="51">
        <v>790566501</v>
      </c>
      <c r="K74" s="51">
        <v>1823769810</v>
      </c>
      <c r="L74" s="53">
        <f>IFERROR(G74/E74,0)*100</f>
        <v>0</v>
      </c>
      <c r="M74" s="54">
        <f>IFERROR(G74/F74,0)*100</f>
        <v>36.174491863331305</v>
      </c>
      <c r="O74" s="9" t="str">
        <f t="shared" si="7"/>
        <v/>
      </c>
      <c r="P74" s="9" t="str">
        <f t="shared" si="8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4096068151</v>
      </c>
      <c r="G75" s="64">
        <v>1481731840</v>
      </c>
      <c r="H75" s="64">
        <v>0</v>
      </c>
      <c r="I75" s="37">
        <v>2614336311</v>
      </c>
      <c r="J75" s="37">
        <v>790566501</v>
      </c>
      <c r="K75" s="37">
        <v>1823769810</v>
      </c>
      <c r="L75" s="65">
        <f>IFERROR(G75/E75,0)*100</f>
        <v>0</v>
      </c>
      <c r="M75" s="66">
        <f>IFERROR(G75/F75,0)*100</f>
        <v>36.174491863331305</v>
      </c>
      <c r="O75" s="9" t="str">
        <f t="shared" si="7"/>
        <v/>
      </c>
      <c r="P75" s="9" t="str">
        <f t="shared" si="8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f>E77</f>
        <v>0</v>
      </c>
      <c r="F76" s="51">
        <v>4000000</v>
      </c>
      <c r="G76" s="51">
        <v>0</v>
      </c>
      <c r="H76" s="51">
        <v>1000000</v>
      </c>
      <c r="I76" s="51">
        <v>3000000</v>
      </c>
      <c r="J76" s="51">
        <v>3000000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7"/>
        <v/>
      </c>
      <c r="P76" s="9" t="str">
        <f t="shared" si="8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4000000</v>
      </c>
      <c r="G77" s="68">
        <v>0</v>
      </c>
      <c r="H77" s="68">
        <v>1000000</v>
      </c>
      <c r="I77" s="69">
        <v>3000000</v>
      </c>
      <c r="J77" s="69">
        <v>3000000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7"/>
        <v/>
      </c>
      <c r="P77" s="9" t="str">
        <f t="shared" si="8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F9:K9" formulaRange="1"/>
    <ignoredError sqref="E60:E77 B2:M4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F14" sqref="F14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기타특별회계 세외수입 징수현황"</f>
        <v>2023년 10 월  서구  기타특별회계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COUNTIF(O7:P77,"err")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10 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f t="shared" ref="E7:K7" si="0">E8+E40+E62</f>
        <v>6500904000</v>
      </c>
      <c r="F7" s="26">
        <f t="shared" si="0"/>
        <v>21254026277</v>
      </c>
      <c r="G7" s="26">
        <f t="shared" si="0"/>
        <v>11016732263</v>
      </c>
      <c r="H7" s="26">
        <f t="shared" si="0"/>
        <v>1427703560</v>
      </c>
      <c r="I7" s="26">
        <f t="shared" si="0"/>
        <v>8809590454</v>
      </c>
      <c r="J7" s="26">
        <f t="shared" si="0"/>
        <v>8254170454</v>
      </c>
      <c r="K7" s="26">
        <f t="shared" si="0"/>
        <v>555420000</v>
      </c>
      <c r="L7" s="27">
        <f>IFERROR(G7/E7,0)*100</f>
        <v>169.4646200436124</v>
      </c>
      <c r="M7" s="28">
        <f>IFERROR(G7/F7,0)*100</f>
        <v>51.833624930264307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2367250000</v>
      </c>
      <c r="F8" s="29">
        <f t="shared" si="1"/>
        <v>1966989250</v>
      </c>
      <c r="G8" s="29">
        <f t="shared" si="1"/>
        <v>1966989250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7" si="2">IFERROR(G8/E8,0)*100</f>
        <v>83.091741472172359</v>
      </c>
      <c r="M8" s="30">
        <f t="shared" ref="M8:M77" si="3">IFERROR(G8/F8,0)*100</f>
        <v>100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1837094000</v>
      </c>
      <c r="F12" s="33">
        <v>1289518750</v>
      </c>
      <c r="G12" s="33">
        <v>1289518750</v>
      </c>
      <c r="H12" s="33">
        <v>0</v>
      </c>
      <c r="I12" s="33">
        <v>0</v>
      </c>
      <c r="J12" s="33">
        <v>0</v>
      </c>
      <c r="K12" s="33">
        <v>0</v>
      </c>
      <c r="L12" s="33">
        <f t="shared" si="2"/>
        <v>70.193400555442452</v>
      </c>
      <c r="M12" s="34">
        <f t="shared" si="3"/>
        <v>100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1837094000</v>
      </c>
      <c r="F20" s="36">
        <v>1289518750</v>
      </c>
      <c r="G20" s="36">
        <v>1289518750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f t="shared" si="2"/>
        <v>0</v>
      </c>
      <c r="M22" s="34">
        <f t="shared" si="3"/>
        <v>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0</v>
      </c>
      <c r="M27" s="38">
        <f t="shared" si="3"/>
        <v>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65000000</v>
      </c>
      <c r="G28" s="33">
        <v>65000000</v>
      </c>
      <c r="H28" s="33">
        <v>0</v>
      </c>
      <c r="I28" s="33">
        <v>0</v>
      </c>
      <c r="J28" s="33">
        <v>0</v>
      </c>
      <c r="K28" s="33">
        <v>0</v>
      </c>
      <c r="L28" s="33">
        <f t="shared" si="2"/>
        <v>0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>
        <v>0</v>
      </c>
      <c r="F31" s="36">
        <v>65000000</v>
      </c>
      <c r="G31" s="36">
        <v>65000000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100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530156000</v>
      </c>
      <c r="F36" s="33">
        <v>612470500</v>
      </c>
      <c r="G36" s="33">
        <v>612470500</v>
      </c>
      <c r="H36" s="33">
        <v>0</v>
      </c>
      <c r="I36" s="33">
        <v>0</v>
      </c>
      <c r="J36" s="33">
        <v>0</v>
      </c>
      <c r="K36" s="33">
        <v>0</v>
      </c>
      <c r="L36" s="39">
        <f t="shared" si="2"/>
        <v>115.52646768121082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>
        <v>530156000</v>
      </c>
      <c r="F37" s="36">
        <v>612470500</v>
      </c>
      <c r="G37" s="36">
        <v>612470500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115.52646768121082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v>981654000</v>
      </c>
      <c r="F40" s="43">
        <v>11586597857</v>
      </c>
      <c r="G40" s="43">
        <v>2869094463</v>
      </c>
      <c r="H40" s="43">
        <v>1427703560</v>
      </c>
      <c r="I40" s="43">
        <v>7289799834</v>
      </c>
      <c r="J40" s="43">
        <v>7289799834</v>
      </c>
      <c r="K40" s="43">
        <v>0</v>
      </c>
      <c r="L40" s="44">
        <f t="shared" si="2"/>
        <v>292.27145847722318</v>
      </c>
      <c r="M40" s="45">
        <f t="shared" si="3"/>
        <v>24.762182121187948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65000000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65000000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213352000</v>
      </c>
      <c r="F52" s="33">
        <v>2218622270</v>
      </c>
      <c r="G52" s="33">
        <v>2207273160</v>
      </c>
      <c r="H52" s="33">
        <v>0</v>
      </c>
      <c r="I52" s="33">
        <v>11349110</v>
      </c>
      <c r="J52" s="33">
        <v>11349110</v>
      </c>
      <c r="K52" s="33">
        <v>0</v>
      </c>
      <c r="L52" s="39">
        <f t="shared" si="2"/>
        <v>1034.5687689827139</v>
      </c>
      <c r="M52" s="40">
        <f t="shared" si="3"/>
        <v>99.488461368414917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213352000</v>
      </c>
      <c r="F59" s="47">
        <v>2218622270</v>
      </c>
      <c r="G59" s="47">
        <v>2207273160</v>
      </c>
      <c r="H59" s="47">
        <v>0</v>
      </c>
      <c r="I59" s="37">
        <v>11349110</v>
      </c>
      <c r="J59" s="37">
        <v>11349110</v>
      </c>
      <c r="K59" s="37">
        <v>0</v>
      </c>
      <c r="L59" s="41">
        <f t="shared" si="2"/>
        <v>1034.5687689827139</v>
      </c>
      <c r="M59" s="42">
        <f t="shared" si="3"/>
        <v>99.488461368414917</v>
      </c>
      <c r="O59" s="9" t="str">
        <f t="shared" si="4"/>
        <v/>
      </c>
      <c r="P59" s="9" t="str">
        <f t="shared" si="5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703302000</v>
      </c>
      <c r="F60" s="50">
        <v>9367975587</v>
      </c>
      <c r="G60" s="50">
        <v>661821303</v>
      </c>
      <c r="H60" s="50">
        <v>1427703560</v>
      </c>
      <c r="I60" s="50">
        <v>7278450724</v>
      </c>
      <c r="J60" s="50">
        <v>7278450724</v>
      </c>
      <c r="K60" s="50">
        <v>0</v>
      </c>
      <c r="L60" s="39">
        <f t="shared" si="2"/>
        <v>94.10200781456615</v>
      </c>
      <c r="M60" s="40">
        <f t="shared" si="3"/>
        <v>7.064720620305776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703302000</v>
      </c>
      <c r="F61" s="47">
        <v>9367975587</v>
      </c>
      <c r="G61" s="47">
        <v>661821303</v>
      </c>
      <c r="H61" s="47">
        <v>1427703560</v>
      </c>
      <c r="I61" s="37">
        <v>7278450724</v>
      </c>
      <c r="J61" s="37">
        <v>7278450724</v>
      </c>
      <c r="K61" s="37">
        <v>0</v>
      </c>
      <c r="L61" s="41">
        <f>IFERROR(G61/E61,0)*100</f>
        <v>94.10200781456615</v>
      </c>
      <c r="M61" s="42">
        <f>IFERROR(G61/F61,0)*100</f>
        <v>7.064720620305776</v>
      </c>
      <c r="O61" s="9" t="str">
        <f t="shared" si="4"/>
        <v/>
      </c>
      <c r="P61" s="9" t="str">
        <f t="shared" si="5"/>
        <v/>
      </c>
    </row>
    <row r="62" spans="2:16" s="10" customFormat="1" ht="20.100000000000001" customHeight="1" x14ac:dyDescent="0.15">
      <c r="B62" s="130" t="s">
        <v>73</v>
      </c>
      <c r="C62" s="131"/>
      <c r="D62" s="131"/>
      <c r="E62" s="43">
        <v>3152000000</v>
      </c>
      <c r="F62" s="43">
        <v>7700439170</v>
      </c>
      <c r="G62" s="43">
        <v>6180648550</v>
      </c>
      <c r="H62" s="43">
        <v>0</v>
      </c>
      <c r="I62" s="43">
        <v>1519790620</v>
      </c>
      <c r="J62" s="43">
        <v>964370620</v>
      </c>
      <c r="K62" s="43">
        <v>555420000</v>
      </c>
      <c r="L62" s="44">
        <f t="shared" si="2"/>
        <v>196.08656567258885</v>
      </c>
      <c r="M62" s="45">
        <f t="shared" si="3"/>
        <v>80.263585148222134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f t="shared" si="2"/>
        <v>0</v>
      </c>
      <c r="M63" s="40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f t="shared" si="2"/>
        <v>0</v>
      </c>
      <c r="M64" s="42">
        <f t="shared" si="3"/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f>IFERROR(G66/E66,0)*100</f>
        <v>0</v>
      </c>
      <c r="M66" s="42">
        <f>IFERROR(G66/F66,0)*100</f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f t="shared" si="2"/>
        <v>0</v>
      </c>
      <c r="M67" s="54">
        <f t="shared" si="3"/>
        <v>0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f t="shared" si="2"/>
        <v>0</v>
      </c>
      <c r="M68" s="42">
        <f t="shared" si="3"/>
        <v>0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3120000000</v>
      </c>
      <c r="F69" s="52">
        <v>5854067720</v>
      </c>
      <c r="G69" s="52">
        <v>4525161970</v>
      </c>
      <c r="H69" s="52">
        <v>0</v>
      </c>
      <c r="I69" s="52">
        <v>1328905750</v>
      </c>
      <c r="J69" s="52">
        <v>964021750</v>
      </c>
      <c r="K69" s="52">
        <v>364884000</v>
      </c>
      <c r="L69" s="53">
        <f t="shared" si="2"/>
        <v>145.03724262820512</v>
      </c>
      <c r="M69" s="54">
        <f t="shared" si="3"/>
        <v>77.299446922011356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3120000000</v>
      </c>
      <c r="F70" s="55">
        <v>5854067720</v>
      </c>
      <c r="G70" s="55">
        <v>4525161970</v>
      </c>
      <c r="H70" s="55">
        <v>0</v>
      </c>
      <c r="I70" s="37">
        <v>1328905750</v>
      </c>
      <c r="J70" s="37">
        <v>964021750</v>
      </c>
      <c r="K70" s="37">
        <v>364884000</v>
      </c>
      <c r="L70" s="56">
        <f t="shared" si="2"/>
        <v>145.03724262820512</v>
      </c>
      <c r="M70" s="57">
        <f t="shared" si="3"/>
        <v>77.299446922011356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f t="shared" si="2"/>
        <v>0</v>
      </c>
      <c r="M71" s="57">
        <f t="shared" si="3"/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f t="shared" si="2"/>
        <v>0</v>
      </c>
      <c r="M72" s="54">
        <f t="shared" si="3"/>
        <v>0</v>
      </c>
      <c r="O72" s="9" t="str">
        <f t="shared" ref="O72:O77" si="7">IF(F72=G72+H72+I72,"","err")</f>
        <v/>
      </c>
      <c r="P72" s="9" t="str">
        <f t="shared" ref="P72:P77" si="8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f>IFERROR(G73/E73,0)*100</f>
        <v>0</v>
      </c>
      <c r="M73" s="42">
        <f>IFERROR(G73/F73,0)*100</f>
        <v>0</v>
      </c>
      <c r="O73" s="9" t="str">
        <f t="shared" si="7"/>
        <v/>
      </c>
      <c r="P73" s="9" t="str">
        <f t="shared" si="8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32000000</v>
      </c>
      <c r="F74" s="51">
        <v>1846371450</v>
      </c>
      <c r="G74" s="51">
        <v>1655486580</v>
      </c>
      <c r="H74" s="51">
        <v>0</v>
      </c>
      <c r="I74" s="51">
        <v>190884870</v>
      </c>
      <c r="J74" s="51">
        <v>348870</v>
      </c>
      <c r="K74" s="51">
        <v>190536000</v>
      </c>
      <c r="L74" s="53">
        <f>IFERROR(G74/E74,0)*100</f>
        <v>5173.3955624999999</v>
      </c>
      <c r="M74" s="54">
        <f>IFERROR(G74/F74,0)*100</f>
        <v>89.661621446757096</v>
      </c>
      <c r="O74" s="9" t="str">
        <f t="shared" si="7"/>
        <v/>
      </c>
      <c r="P74" s="9" t="str">
        <f t="shared" si="8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32000000</v>
      </c>
      <c r="F75" s="64">
        <v>1846371450</v>
      </c>
      <c r="G75" s="64">
        <v>1655486580</v>
      </c>
      <c r="H75" s="64">
        <v>0</v>
      </c>
      <c r="I75" s="37">
        <v>190884870</v>
      </c>
      <c r="J75" s="37">
        <v>348870</v>
      </c>
      <c r="K75" s="37">
        <v>190536000</v>
      </c>
      <c r="L75" s="65">
        <f>IFERROR(G75/E75,0)*100</f>
        <v>5173.3955624999999</v>
      </c>
      <c r="M75" s="66">
        <f>IFERROR(G75/F75,0)*100</f>
        <v>89.661621446757096</v>
      </c>
      <c r="O75" s="9" t="str">
        <f t="shared" si="7"/>
        <v/>
      </c>
      <c r="P75" s="9" t="str">
        <f t="shared" si="8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f t="shared" si="2"/>
        <v>0</v>
      </c>
      <c r="M76" s="54">
        <f t="shared" si="3"/>
        <v>0</v>
      </c>
      <c r="O76" s="9" t="str">
        <f t="shared" si="7"/>
        <v/>
      </c>
      <c r="P76" s="9" t="str">
        <f t="shared" si="8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f t="shared" si="2"/>
        <v>0</v>
      </c>
      <c r="M77" s="71">
        <f t="shared" si="3"/>
        <v>0</v>
      </c>
      <c r="O77" s="9" t="str">
        <f t="shared" si="7"/>
        <v/>
      </c>
      <c r="P77" s="9" t="str">
        <f t="shared" si="8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62:D62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E9:L9" formulaRange="1"/>
    <ignoredError sqref="B2:M4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6"/>
  <sheetViews>
    <sheetView showGridLines="0" zoomScaleNormal="100" workbookViewId="0">
      <pane ySplit="9" topLeftCell="A10" activePane="bottomLeft" state="frozen"/>
      <selection pane="bottomLeft" activeCell="G31" sqref="G3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과목별 세외수입 징수현황"</f>
        <v>2023년 10 월  서구  과목별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COUNTIF(O7:P36,"err")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10 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44" t="s">
        <v>115</v>
      </c>
      <c r="C7" s="145"/>
      <c r="D7" s="145"/>
      <c r="E7" s="77">
        <f>SUM(E8:E9)</f>
        <v>6376000000</v>
      </c>
      <c r="F7" s="77">
        <f>SUM(F8:F9)</f>
        <v>38466760746</v>
      </c>
      <c r="G7" s="77">
        <f>SUM(G8:G9)</f>
        <v>7942592269</v>
      </c>
      <c r="H7" s="77">
        <f>SUM(H8:H9)</f>
        <v>746850353</v>
      </c>
      <c r="I7" s="77">
        <f>F7-G7-H7</f>
        <v>29777318124</v>
      </c>
      <c r="J7" s="77">
        <f>I7-K7</f>
        <v>29208926894</v>
      </c>
      <c r="K7" s="77">
        <f>SUM(K8:K9)</f>
        <v>568391230</v>
      </c>
      <c r="L7" s="78">
        <f t="shared" ref="L7:L33" si="0">IFERROR(G7/E7,0)*100</f>
        <v>124.57014223651193</v>
      </c>
      <c r="M7" s="79">
        <f t="shared" ref="M7:M33" si="1">IFERROR(G7/F7,0)*100</f>
        <v>20.647936335075777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3"/>
      <c r="C8" s="80" t="s">
        <v>104</v>
      </c>
      <c r="D8" s="81"/>
      <c r="E8" s="82">
        <f t="shared" ref="E8:H9" si="2">E11+E32</f>
        <v>5676000000</v>
      </c>
      <c r="F8" s="82">
        <f t="shared" si="2"/>
        <v>10128794485</v>
      </c>
      <c r="G8" s="82">
        <f t="shared" si="2"/>
        <v>6157777995</v>
      </c>
      <c r="H8" s="82">
        <f t="shared" si="2"/>
        <v>0</v>
      </c>
      <c r="I8" s="82">
        <f>F8-G8-H8</f>
        <v>3971016490</v>
      </c>
      <c r="J8" s="82">
        <f>I8-K8</f>
        <v>3402625260</v>
      </c>
      <c r="K8" s="82">
        <f>K11+K32</f>
        <v>568391230</v>
      </c>
      <c r="L8" s="83">
        <f>IFERROR(G8/E8,0)*100</f>
        <v>108.48798440803382</v>
      </c>
      <c r="M8" s="84">
        <f>IFERROR(G8/F8,0)*100</f>
        <v>60.79477675373132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4"/>
      <c r="C9" s="85" t="s">
        <v>105</v>
      </c>
      <c r="D9" s="86"/>
      <c r="E9" s="87">
        <f t="shared" si="2"/>
        <v>700000000</v>
      </c>
      <c r="F9" s="87">
        <f t="shared" si="2"/>
        <v>28337966261</v>
      </c>
      <c r="G9" s="87">
        <f t="shared" si="2"/>
        <v>1784814274</v>
      </c>
      <c r="H9" s="87">
        <f t="shared" si="2"/>
        <v>746850353</v>
      </c>
      <c r="I9" s="87">
        <f>F9-G9-H9</f>
        <v>25806301634</v>
      </c>
      <c r="J9" s="87">
        <f>I9-K9</f>
        <v>25806301634</v>
      </c>
      <c r="K9" s="87">
        <f>K12+K33</f>
        <v>0</v>
      </c>
      <c r="L9" s="88">
        <f>IFERROR(G9/E9,0)*100</f>
        <v>254.97346771428573</v>
      </c>
      <c r="M9" s="89">
        <f>IFERROR(G9/F9,0)*100</f>
        <v>6.2983146269615782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2" t="s">
        <v>113</v>
      </c>
      <c r="C10" s="143"/>
      <c r="D10" s="143"/>
      <c r="E10" s="90">
        <f>SUM(E11:E12)</f>
        <v>2556000000</v>
      </c>
      <c r="F10" s="90">
        <f>SUM(F11:F12)</f>
        <v>27180091684</v>
      </c>
      <c r="G10" s="90">
        <f>SUM(G11:G12)</f>
        <v>2766218591</v>
      </c>
      <c r="H10" s="90">
        <f>SUM(H11:H12)</f>
        <v>611019513</v>
      </c>
      <c r="I10" s="90">
        <f>F10-G10-H10</f>
        <v>23802853580</v>
      </c>
      <c r="J10" s="90">
        <f>I10-K10</f>
        <v>23599346350</v>
      </c>
      <c r="K10" s="90">
        <f>SUM(K11:K12)</f>
        <v>203507230</v>
      </c>
      <c r="L10" s="90">
        <f t="shared" si="0"/>
        <v>108.22451451486698</v>
      </c>
      <c r="M10" s="91">
        <f t="shared" si="1"/>
        <v>10.177370345768109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5"/>
      <c r="C11" s="92" t="s">
        <v>104</v>
      </c>
      <c r="D11" s="92"/>
      <c r="E11" s="93">
        <f>E14+E17+E20+E23+E26+E29</f>
        <v>2556000000</v>
      </c>
      <c r="F11" s="93">
        <f t="shared" ref="F11:K11" si="5">F14+F17+F20+F23+F26+F29</f>
        <v>4274726765</v>
      </c>
      <c r="G11" s="93">
        <f t="shared" si="5"/>
        <v>1632616025</v>
      </c>
      <c r="H11" s="93">
        <f t="shared" si="5"/>
        <v>0</v>
      </c>
      <c r="I11" s="93">
        <f t="shared" si="5"/>
        <v>2642110740</v>
      </c>
      <c r="J11" s="93">
        <f t="shared" si="5"/>
        <v>2438603510</v>
      </c>
      <c r="K11" s="93">
        <f t="shared" si="5"/>
        <v>203507230</v>
      </c>
      <c r="L11" s="94">
        <f t="shared" si="0"/>
        <v>63.873866392801247</v>
      </c>
      <c r="M11" s="95">
        <f t="shared" si="1"/>
        <v>38.1922895836829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6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22905364919</v>
      </c>
      <c r="G12" s="93">
        <f t="shared" si="6"/>
        <v>1133602566</v>
      </c>
      <c r="H12" s="93">
        <f t="shared" si="6"/>
        <v>611019513</v>
      </c>
      <c r="I12" s="93">
        <f t="shared" si="6"/>
        <v>21160742840</v>
      </c>
      <c r="J12" s="93">
        <f t="shared" si="6"/>
        <v>21160742840</v>
      </c>
      <c r="K12" s="93">
        <f t="shared" si="6"/>
        <v>0</v>
      </c>
      <c r="L12" s="94">
        <f t="shared" si="0"/>
        <v>0</v>
      </c>
      <c r="M12" s="95">
        <f t="shared" si="1"/>
        <v>4.9490700978078577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f t="shared" ref="E13:K13" si="7">SUM(E14:E15)</f>
        <v>0</v>
      </c>
      <c r="F13" s="98">
        <f t="shared" si="7"/>
        <v>284843460</v>
      </c>
      <c r="G13" s="98">
        <f t="shared" si="7"/>
        <v>43709330</v>
      </c>
      <c r="H13" s="98">
        <f t="shared" si="7"/>
        <v>51426290</v>
      </c>
      <c r="I13" s="98">
        <f t="shared" si="7"/>
        <v>189707840</v>
      </c>
      <c r="J13" s="98">
        <f t="shared" si="7"/>
        <v>184974360</v>
      </c>
      <c r="K13" s="98">
        <f t="shared" si="7"/>
        <v>4733480</v>
      </c>
      <c r="L13" s="98">
        <f t="shared" si="0"/>
        <v>0</v>
      </c>
      <c r="M13" s="99">
        <f t="shared" si="1"/>
        <v>15.345035480189715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56451460</v>
      </c>
      <c r="G14" s="102">
        <v>31264360</v>
      </c>
      <c r="H14" s="102">
        <v>0</v>
      </c>
      <c r="I14" s="103">
        <v>25187100</v>
      </c>
      <c r="J14" s="103">
        <v>20453620</v>
      </c>
      <c r="K14" s="103">
        <v>4733480</v>
      </c>
      <c r="L14" s="103">
        <f t="shared" si="0"/>
        <v>0</v>
      </c>
      <c r="M14" s="104">
        <f t="shared" si="1"/>
        <v>55.382730579510252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228392000</v>
      </c>
      <c r="G15" s="102">
        <v>12444970</v>
      </c>
      <c r="H15" s="102">
        <v>51426290</v>
      </c>
      <c r="I15" s="103">
        <v>164520740</v>
      </c>
      <c r="J15" s="103">
        <v>164520740</v>
      </c>
      <c r="K15" s="103"/>
      <c r="L15" s="103">
        <f t="shared" si="0"/>
        <v>0</v>
      </c>
      <c r="M15" s="104">
        <f t="shared" si="1"/>
        <v>5.4489518021646992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1416000000</v>
      </c>
      <c r="F16" s="98">
        <v>13354881664</v>
      </c>
      <c r="G16" s="98">
        <v>907712645</v>
      </c>
      <c r="H16" s="98">
        <v>362365978</v>
      </c>
      <c r="I16" s="98">
        <v>12084803041</v>
      </c>
      <c r="J16" s="98">
        <v>12015826241</v>
      </c>
      <c r="K16" s="98">
        <v>68976800</v>
      </c>
      <c r="L16" s="98">
        <f t="shared" si="0"/>
        <v>64.104000353107352</v>
      </c>
      <c r="M16" s="99">
        <f t="shared" si="1"/>
        <v>6.7968602630667228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1416000000</v>
      </c>
      <c r="F17" s="102">
        <v>975283900</v>
      </c>
      <c r="G17" s="102">
        <v>336272810</v>
      </c>
      <c r="H17" s="102">
        <v>0</v>
      </c>
      <c r="I17" s="103">
        <v>639011090</v>
      </c>
      <c r="J17" s="103">
        <v>570034290</v>
      </c>
      <c r="K17" s="103">
        <v>68976800</v>
      </c>
      <c r="L17" s="103">
        <f t="shared" si="0"/>
        <v>23.748079802259888</v>
      </c>
      <c r="M17" s="104">
        <f t="shared" si="1"/>
        <v>34.479479257270626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12379597764</v>
      </c>
      <c r="G18" s="102">
        <v>571439835</v>
      </c>
      <c r="H18" s="102">
        <v>362365978</v>
      </c>
      <c r="I18" s="103">
        <v>11445791951</v>
      </c>
      <c r="J18" s="103">
        <v>11445791951</v>
      </c>
      <c r="K18" s="103"/>
      <c r="L18" s="103">
        <f t="shared" si="0"/>
        <v>0</v>
      </c>
      <c r="M18" s="104">
        <f t="shared" si="1"/>
        <v>4.6159806311458125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840000000</v>
      </c>
      <c r="F19" s="98">
        <v>4902995169</v>
      </c>
      <c r="G19" s="98">
        <v>794386680</v>
      </c>
      <c r="H19" s="98">
        <v>95803390</v>
      </c>
      <c r="I19" s="98">
        <v>4012805099</v>
      </c>
      <c r="J19" s="98">
        <v>3956445099</v>
      </c>
      <c r="K19" s="98">
        <v>56360000</v>
      </c>
      <c r="L19" s="98">
        <f t="shared" si="0"/>
        <v>94.569842857142859</v>
      </c>
      <c r="M19" s="99">
        <f t="shared" si="1"/>
        <v>16.202069400815272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840000000</v>
      </c>
      <c r="F20" s="102">
        <v>1104471840</v>
      </c>
      <c r="G20" s="102">
        <v>525556080</v>
      </c>
      <c r="H20" s="102">
        <v>0</v>
      </c>
      <c r="I20" s="103">
        <v>578915760</v>
      </c>
      <c r="J20" s="103">
        <v>522555760</v>
      </c>
      <c r="K20" s="103">
        <v>56360000</v>
      </c>
      <c r="L20" s="103">
        <f t="shared" si="0"/>
        <v>62.566200000000002</v>
      </c>
      <c r="M20" s="104">
        <f t="shared" si="1"/>
        <v>47.584380240966581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3798523329</v>
      </c>
      <c r="G21" s="102">
        <v>268830600</v>
      </c>
      <c r="H21" s="102">
        <v>95803390</v>
      </c>
      <c r="I21" s="103">
        <v>3433889339</v>
      </c>
      <c r="J21" s="103">
        <v>3433889339</v>
      </c>
      <c r="K21" s="103"/>
      <c r="L21" s="103">
        <f t="shared" si="0"/>
        <v>0</v>
      </c>
      <c r="M21" s="104">
        <f t="shared" si="1"/>
        <v>7.0772396722589672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618705474</v>
      </c>
      <c r="G22" s="98">
        <v>30460920</v>
      </c>
      <c r="H22" s="98">
        <v>95823455</v>
      </c>
      <c r="I22" s="98">
        <v>492421099</v>
      </c>
      <c r="J22" s="98">
        <v>492421099</v>
      </c>
      <c r="K22" s="98">
        <v>0</v>
      </c>
      <c r="L22" s="98">
        <f t="shared" si="0"/>
        <v>0</v>
      </c>
      <c r="M22" s="99">
        <f t="shared" si="1"/>
        <v>4.9233312585820119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>
        <v>0</v>
      </c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f t="shared" si="0"/>
        <v>0</v>
      </c>
      <c r="M23" s="104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618705474</v>
      </c>
      <c r="G24" s="102">
        <v>30460920</v>
      </c>
      <c r="H24" s="102">
        <v>95823455</v>
      </c>
      <c r="I24" s="103">
        <v>492421099</v>
      </c>
      <c r="J24" s="103">
        <v>492421099</v>
      </c>
      <c r="K24" s="103"/>
      <c r="L24" s="103">
        <f t="shared" si="0"/>
        <v>0</v>
      </c>
      <c r="M24" s="104">
        <f t="shared" si="1"/>
        <v>4.9233312585820119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4509688333</v>
      </c>
      <c r="G25" s="98">
        <v>8483000</v>
      </c>
      <c r="H25" s="98">
        <v>0</v>
      </c>
      <c r="I25" s="98">
        <v>4501205333</v>
      </c>
      <c r="J25" s="98">
        <v>4501205333</v>
      </c>
      <c r="K25" s="98">
        <v>0</v>
      </c>
      <c r="L25" s="98">
        <f t="shared" si="0"/>
        <v>0</v>
      </c>
      <c r="M25" s="99">
        <f t="shared" si="1"/>
        <v>0.18810612560351406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>
        <v>0</v>
      </c>
      <c r="F26" s="102">
        <v>651535320</v>
      </c>
      <c r="G26" s="102">
        <v>5580000</v>
      </c>
      <c r="H26" s="102">
        <v>0</v>
      </c>
      <c r="I26" s="103">
        <v>645955320</v>
      </c>
      <c r="J26" s="103">
        <v>645955320</v>
      </c>
      <c r="K26" s="103">
        <v>0</v>
      </c>
      <c r="L26" s="103">
        <f t="shared" si="0"/>
        <v>0</v>
      </c>
      <c r="M26" s="104">
        <f t="shared" si="1"/>
        <v>0.85643860412663431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3858153013</v>
      </c>
      <c r="G27" s="102">
        <v>2903000</v>
      </c>
      <c r="H27" s="102">
        <v>0</v>
      </c>
      <c r="I27" s="103">
        <v>3855250013</v>
      </c>
      <c r="J27" s="103">
        <v>3855250013</v>
      </c>
      <c r="K27" s="103"/>
      <c r="L27" s="103">
        <f t="shared" si="0"/>
        <v>0</v>
      </c>
      <c r="M27" s="104">
        <f t="shared" si="1"/>
        <v>7.524325733630513E-2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300000000</v>
      </c>
      <c r="F28" s="98">
        <v>3508977584</v>
      </c>
      <c r="G28" s="98">
        <v>981466016</v>
      </c>
      <c r="H28" s="98">
        <v>5600400</v>
      </c>
      <c r="I28" s="98">
        <v>2521911168</v>
      </c>
      <c r="J28" s="98">
        <v>2448474218</v>
      </c>
      <c r="K28" s="98">
        <v>73436950</v>
      </c>
      <c r="L28" s="98">
        <f t="shared" si="0"/>
        <v>327.15533866666664</v>
      </c>
      <c r="M28" s="99">
        <f t="shared" si="1"/>
        <v>27.970142085695354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300000000</v>
      </c>
      <c r="F29" s="102">
        <v>1486984245</v>
      </c>
      <c r="G29" s="102">
        <v>733942775</v>
      </c>
      <c r="H29" s="102">
        <v>0</v>
      </c>
      <c r="I29" s="103">
        <v>753041470</v>
      </c>
      <c r="J29" s="103">
        <v>679604520</v>
      </c>
      <c r="K29" s="103">
        <v>73436950</v>
      </c>
      <c r="L29" s="103">
        <f t="shared" si="0"/>
        <v>244.64759166666664</v>
      </c>
      <c r="M29" s="104">
        <f t="shared" si="1"/>
        <v>49.357804392877078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2021993339</v>
      </c>
      <c r="G30" s="102">
        <v>247523241</v>
      </c>
      <c r="H30" s="102">
        <v>5600400</v>
      </c>
      <c r="I30" s="103">
        <v>1768869698</v>
      </c>
      <c r="J30" s="103">
        <v>1768869698</v>
      </c>
      <c r="K30" s="103"/>
      <c r="L30" s="103">
        <f t="shared" si="0"/>
        <v>0</v>
      </c>
      <c r="M30" s="104">
        <f t="shared" si="1"/>
        <v>12.241545816486985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37" t="s">
        <v>114</v>
      </c>
      <c r="C31" s="138"/>
      <c r="D31" s="138"/>
      <c r="E31" s="106">
        <v>3820000000</v>
      </c>
      <c r="F31" s="106">
        <v>11286669062</v>
      </c>
      <c r="G31" s="106">
        <v>5176373678</v>
      </c>
      <c r="H31" s="106">
        <v>135830840</v>
      </c>
      <c r="I31" s="106">
        <v>5974464544</v>
      </c>
      <c r="J31" s="106">
        <v>5609580544</v>
      </c>
      <c r="K31" s="106">
        <v>364884000</v>
      </c>
      <c r="L31" s="106">
        <f t="shared" si="0"/>
        <v>135.50716434554974</v>
      </c>
      <c r="M31" s="107">
        <f t="shared" si="1"/>
        <v>45.862722204089728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5"/>
      <c r="C32" s="92" t="s">
        <v>104</v>
      </c>
      <c r="D32" s="92"/>
      <c r="E32" s="93">
        <v>3120000000</v>
      </c>
      <c r="F32" s="93">
        <v>5854067720</v>
      </c>
      <c r="G32" s="93">
        <v>4525161970</v>
      </c>
      <c r="H32" s="93">
        <v>0</v>
      </c>
      <c r="I32" s="93">
        <v>1328905750</v>
      </c>
      <c r="J32" s="93">
        <v>964021750</v>
      </c>
      <c r="K32" s="93">
        <v>364884000</v>
      </c>
      <c r="L32" s="94">
        <f t="shared" si="0"/>
        <v>145.03724262820512</v>
      </c>
      <c r="M32" s="95">
        <f t="shared" si="1"/>
        <v>77.299446922011356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39"/>
      <c r="C33" s="108" t="s">
        <v>105</v>
      </c>
      <c r="D33" s="108"/>
      <c r="E33" s="109">
        <v>700000000</v>
      </c>
      <c r="F33" s="109">
        <v>5432601342</v>
      </c>
      <c r="G33" s="109">
        <v>651211708</v>
      </c>
      <c r="H33" s="109">
        <v>135830840</v>
      </c>
      <c r="I33" s="109">
        <v>4645558794</v>
      </c>
      <c r="J33" s="109">
        <v>4645558794</v>
      </c>
      <c r="K33" s="109">
        <v>0</v>
      </c>
      <c r="L33" s="110">
        <f t="shared" si="0"/>
        <v>93.030243999999996</v>
      </c>
      <c r="M33" s="111">
        <f t="shared" si="1"/>
        <v>11.987106489213838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3820000000</v>
      </c>
      <c r="F34" s="98">
        <v>11286669062</v>
      </c>
      <c r="G34" s="98">
        <v>5176373678</v>
      </c>
      <c r="H34" s="98">
        <v>135830840</v>
      </c>
      <c r="I34" s="98">
        <v>5974464544</v>
      </c>
      <c r="J34" s="98">
        <v>5609580544</v>
      </c>
      <c r="K34" s="98">
        <v>364884000</v>
      </c>
      <c r="L34" s="98">
        <f>IFERROR(G34/E34,0)*100</f>
        <v>135.50716434554974</v>
      </c>
      <c r="M34" s="99">
        <f>IFERROR(G34/F34,0)*100</f>
        <v>45.862722204089728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0" t="s">
        <v>0</v>
      </c>
      <c r="C35" s="112" t="s">
        <v>104</v>
      </c>
      <c r="D35" s="112"/>
      <c r="E35" s="113">
        <v>3120000000</v>
      </c>
      <c r="F35" s="113">
        <v>5854067720</v>
      </c>
      <c r="G35" s="113">
        <v>4525161970</v>
      </c>
      <c r="H35" s="113">
        <v>0</v>
      </c>
      <c r="I35" s="114">
        <v>1328905750</v>
      </c>
      <c r="J35" s="114">
        <v>964021750</v>
      </c>
      <c r="K35" s="114">
        <v>364884000</v>
      </c>
      <c r="L35" s="114">
        <f>IFERROR(G35/E35,0)*100</f>
        <v>145.03724262820512</v>
      </c>
      <c r="M35" s="115">
        <f>IFERROR(G35/F35,0)*100</f>
        <v>77.299446922011356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1"/>
      <c r="C36" s="116" t="s">
        <v>105</v>
      </c>
      <c r="D36" s="116"/>
      <c r="E36" s="117">
        <v>700000000</v>
      </c>
      <c r="F36" s="117">
        <v>5432601342</v>
      </c>
      <c r="G36" s="117">
        <v>651211708</v>
      </c>
      <c r="H36" s="117">
        <v>135830840</v>
      </c>
      <c r="I36" s="118">
        <v>4645558794</v>
      </c>
      <c r="J36" s="118">
        <v>4645558794</v>
      </c>
      <c r="K36" s="118">
        <v>0</v>
      </c>
      <c r="L36" s="118">
        <f>IFERROR(G36/E36,0)*100</f>
        <v>93.030243999999996</v>
      </c>
      <c r="M36" s="119">
        <f>IFERROR(G36/F36,0)*100</f>
        <v>11.987106489213838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ignoredErrors>
    <ignoredError sqref="E11:K12 L3 B2:M2 B4:M4 B3:K3 M3" unlockedFormula="1"/>
    <ignoredError sqref="E13:K13" formulaRange="1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B1:P92"/>
  <sheetViews>
    <sheetView showGridLines="0" zoomScaleNormal="100" workbookViewId="0">
      <pane ySplit="7" topLeftCell="A8" activePane="bottomLeft" state="frozen"/>
      <selection pane="bottomLeft" activeCell="J9" sqref="J9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0" t="str">
        <f>B4&amp;L3&amp;"  일반회계 세외수입 징수현황"</f>
        <v>2023년 10 월  서구  일반회계 세외수입 징수현황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4" t="str">
        <f>'군구세외 일반회계'!L3:M3</f>
        <v>서구</v>
      </c>
      <c r="M3" s="124"/>
      <c r="O3" s="3">
        <f>COUNTIF(O7:P92,"err")</f>
        <v>0</v>
      </c>
    </row>
    <row r="4" spans="2:16" s="4" customFormat="1" ht="18.75" customHeight="1" thickBot="1" x14ac:dyDescent="0.2">
      <c r="B4" s="129" t="str">
        <f>'군구세외 일반회계'!B4:D4</f>
        <v xml:space="preserve">2023년 10 월  </v>
      </c>
      <c r="C4" s="129"/>
      <c r="D4" s="129"/>
      <c r="E4" s="1"/>
      <c r="F4" s="1"/>
      <c r="G4" s="1"/>
      <c r="H4" s="1"/>
      <c r="I4" s="1"/>
      <c r="J4" s="1"/>
      <c r="K4" s="1"/>
      <c r="L4" s="121" t="s">
        <v>13</v>
      </c>
      <c r="M4" s="121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5" t="s">
        <v>9</v>
      </c>
      <c r="M5" s="126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2" t="s">
        <v>18</v>
      </c>
      <c r="C7" s="123"/>
      <c r="D7" s="123"/>
      <c r="E7" s="26">
        <f t="shared" ref="E7:K7" si="0">E8+E40+E73</f>
        <v>0</v>
      </c>
      <c r="F7" s="26">
        <f t="shared" si="0"/>
        <v>8060627924</v>
      </c>
      <c r="G7" s="26">
        <f t="shared" si="0"/>
        <v>5828482640</v>
      </c>
      <c r="H7" s="26">
        <f t="shared" si="0"/>
        <v>0</v>
      </c>
      <c r="I7" s="26">
        <f t="shared" si="0"/>
        <v>2232145284</v>
      </c>
      <c r="J7" s="26">
        <f t="shared" si="0"/>
        <v>2232145284</v>
      </c>
      <c r="K7" s="26">
        <f t="shared" si="0"/>
        <v>0</v>
      </c>
      <c r="L7" s="27">
        <f>IFERROR(G7/E7,0)*100</f>
        <v>0</v>
      </c>
      <c r="M7" s="28">
        <f>IFERROR(G7/F7,0)*100</f>
        <v>72.308047151588141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7" t="s">
        <v>19</v>
      </c>
      <c r="C8" s="128"/>
      <c r="D8" s="128"/>
      <c r="E8" s="29">
        <f t="shared" ref="E8:K8" si="1">E9+E12+E22+E28+E34+E36</f>
        <v>0</v>
      </c>
      <c r="F8" s="29">
        <f t="shared" si="1"/>
        <v>868367090</v>
      </c>
      <c r="G8" s="29">
        <f t="shared" si="1"/>
        <v>868367090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>IFERROR(G8/E8,0)*100</f>
        <v>0</v>
      </c>
      <c r="M8" s="30">
        <f>IFERROR(G8/F8,0)*100</f>
        <v>100</v>
      </c>
      <c r="O8" s="9" t="str">
        <f t="shared" ref="O8:O83" si="2">IF(F8=G8+H8+I8,"","err")</f>
        <v/>
      </c>
      <c r="P8" s="9" t="str">
        <f t="shared" ref="P8:P83" si="3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4">SUM(F10:F11)</f>
        <v>13552090</v>
      </c>
      <c r="G9" s="33">
        <f t="shared" si="4"/>
        <v>13552090</v>
      </c>
      <c r="H9" s="33">
        <f t="shared" si="4"/>
        <v>0</v>
      </c>
      <c r="I9" s="33">
        <f t="shared" si="4"/>
        <v>0</v>
      </c>
      <c r="J9" s="33">
        <f t="shared" si="4"/>
        <v>0</v>
      </c>
      <c r="K9" s="33">
        <f t="shared" si="4"/>
        <v>0</v>
      </c>
      <c r="L9" s="33">
        <f>IFERROR(G9/E9,0)*100</f>
        <v>0</v>
      </c>
      <c r="M9" s="34">
        <f>IFERROR(G9/F9,0)*100</f>
        <v>100</v>
      </c>
      <c r="O9" s="9" t="str">
        <f t="shared" si="2"/>
        <v/>
      </c>
      <c r="P9" s="9" t="str">
        <f t="shared" si="3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v>0</v>
      </c>
      <c r="M10" s="38">
        <f t="shared" ref="M10:M73" si="5">IFERROR(G10/F10,0)*100</f>
        <v>0</v>
      </c>
      <c r="O10" s="9" t="str">
        <f t="shared" si="2"/>
        <v/>
      </c>
      <c r="P10" s="9" t="str">
        <f t="shared" si="3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13552090</v>
      </c>
      <c r="G11" s="36">
        <v>13552090</v>
      </c>
      <c r="H11" s="36">
        <v>0</v>
      </c>
      <c r="I11" s="37">
        <v>0</v>
      </c>
      <c r="J11" s="37">
        <v>0</v>
      </c>
      <c r="K11" s="37">
        <v>0</v>
      </c>
      <c r="L11" s="37">
        <v>0</v>
      </c>
      <c r="M11" s="38">
        <f t="shared" si="5"/>
        <v>100</v>
      </c>
      <c r="O11" s="9" t="str">
        <f t="shared" si="2"/>
        <v/>
      </c>
      <c r="P11" s="9" t="str">
        <f t="shared" si="3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4">
        <f t="shared" si="5"/>
        <v>0</v>
      </c>
      <c r="O12" s="9" t="str">
        <f t="shared" si="2"/>
        <v/>
      </c>
      <c r="P12" s="9" t="str">
        <f t="shared" si="3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v>0</v>
      </c>
      <c r="M13" s="38">
        <f t="shared" si="5"/>
        <v>0</v>
      </c>
      <c r="O13" s="9" t="str">
        <f t="shared" si="2"/>
        <v/>
      </c>
      <c r="P13" s="9" t="str">
        <f t="shared" si="3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v>0</v>
      </c>
      <c r="M14" s="38">
        <f t="shared" si="5"/>
        <v>0</v>
      </c>
      <c r="O14" s="9" t="str">
        <f t="shared" si="2"/>
        <v/>
      </c>
      <c r="P14" s="9" t="str">
        <f t="shared" si="3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f t="shared" si="5"/>
        <v>0</v>
      </c>
      <c r="O15" s="9" t="str">
        <f t="shared" si="2"/>
        <v/>
      </c>
      <c r="P15" s="9" t="str">
        <f t="shared" si="3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f t="shared" si="5"/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v>0</v>
      </c>
      <c r="M17" s="38">
        <f t="shared" si="5"/>
        <v>0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f t="shared" si="5"/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v>0</v>
      </c>
      <c r="M19" s="38">
        <f t="shared" si="5"/>
        <v>0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>
        <f t="shared" si="5"/>
        <v>0</v>
      </c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v>0</v>
      </c>
      <c r="M21" s="38">
        <f t="shared" si="5"/>
        <v>0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4">
        <f t="shared" si="5"/>
        <v>0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32"/>
      <c r="C23" s="35" t="s">
        <v>34</v>
      </c>
      <c r="D23" s="35"/>
      <c r="E23" s="36"/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v>0</v>
      </c>
      <c r="M23" s="38">
        <f t="shared" si="5"/>
        <v>0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32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v>0</v>
      </c>
      <c r="M24" s="38">
        <f t="shared" si="5"/>
        <v>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32"/>
      <c r="C25" s="35" t="s">
        <v>36</v>
      </c>
      <c r="D25" s="35"/>
      <c r="E25" s="36"/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v>0</v>
      </c>
      <c r="M25" s="38">
        <f t="shared" si="5"/>
        <v>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32"/>
      <c r="C26" s="35" t="s">
        <v>37</v>
      </c>
      <c r="D26" s="35"/>
      <c r="E26" s="36"/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>
        <f t="shared" si="5"/>
        <v>0</v>
      </c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32"/>
      <c r="C27" s="35" t="s">
        <v>38</v>
      </c>
      <c r="D27" s="35"/>
      <c r="E27" s="36"/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v>0</v>
      </c>
      <c r="M27" s="38">
        <f t="shared" si="5"/>
        <v>0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v>854815000</v>
      </c>
      <c r="G28" s="33">
        <v>854815000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4">
        <f t="shared" si="5"/>
        <v>100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32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v>0</v>
      </c>
      <c r="M29" s="38">
        <f t="shared" si="5"/>
        <v>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32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f t="shared" si="5"/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32"/>
      <c r="C31" s="35" t="s">
        <v>42</v>
      </c>
      <c r="D31" s="35"/>
      <c r="E31" s="36"/>
      <c r="F31" s="36">
        <v>854815000</v>
      </c>
      <c r="G31" s="36">
        <v>854815000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f t="shared" si="5"/>
        <v>100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32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f t="shared" si="5"/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32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f t="shared" si="5"/>
        <v>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4">
        <f t="shared" si="5"/>
        <v>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v>0</v>
      </c>
      <c r="M35" s="38">
        <f t="shared" si="5"/>
        <v>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9">
        <v>0</v>
      </c>
      <c r="M36" s="40">
        <f t="shared" si="5"/>
        <v>0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32"/>
      <c r="C37" s="35" t="s">
        <v>47</v>
      </c>
      <c r="D37" s="35"/>
      <c r="E37" s="36"/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v>0</v>
      </c>
      <c r="M37" s="42">
        <f t="shared" si="5"/>
        <v>0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32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f t="shared" si="5"/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32"/>
      <c r="C39" s="35" t="s">
        <v>49</v>
      </c>
      <c r="D39" s="35"/>
      <c r="E39" s="36"/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v>0</v>
      </c>
      <c r="M39" s="42">
        <f t="shared" si="5"/>
        <v>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30" t="s">
        <v>50</v>
      </c>
      <c r="C40" s="131"/>
      <c r="D40" s="131"/>
      <c r="E40" s="43">
        <f>E41+E46+E48+E52+E60</f>
        <v>0</v>
      </c>
      <c r="F40" s="43">
        <v>1520907014</v>
      </c>
      <c r="G40" s="43">
        <v>255561370</v>
      </c>
      <c r="H40" s="43">
        <v>0</v>
      </c>
      <c r="I40" s="43">
        <v>1265345644</v>
      </c>
      <c r="J40" s="43">
        <v>1265345644</v>
      </c>
      <c r="K40" s="43">
        <v>0</v>
      </c>
      <c r="L40" s="44">
        <v>0</v>
      </c>
      <c r="M40" s="45">
        <f t="shared" si="5"/>
        <v>16.803221212575721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f t="shared" si="5"/>
        <v>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f t="shared" si="5"/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f t="shared" si="5"/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>
        <f t="shared" si="5"/>
        <v>0</v>
      </c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f t="shared" si="5"/>
        <v>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v>0</v>
      </c>
      <c r="M46" s="40">
        <f t="shared" si="5"/>
        <v>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v>0</v>
      </c>
      <c r="M47" s="42">
        <f t="shared" si="5"/>
        <v>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v>0</v>
      </c>
      <c r="M48" s="40">
        <f t="shared" si="5"/>
        <v>0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v>0</v>
      </c>
      <c r="M49" s="42">
        <f t="shared" si="5"/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v>0</v>
      </c>
      <c r="M50" s="42">
        <f t="shared" si="5"/>
        <v>0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f t="shared" si="5"/>
        <v>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9">
        <v>0</v>
      </c>
      <c r="M52" s="40">
        <f t="shared" si="5"/>
        <v>0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v>0</v>
      </c>
      <c r="M53" s="42">
        <f t="shared" si="5"/>
        <v>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f t="shared" si="5"/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v>0</v>
      </c>
      <c r="M55" s="42">
        <f t="shared" si="5"/>
        <v>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v>0</v>
      </c>
      <c r="M56" s="42">
        <f t="shared" si="5"/>
        <v>0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f t="shared" si="5"/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>
        <f t="shared" si="5"/>
        <v>0</v>
      </c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0</v>
      </c>
      <c r="G59" s="47">
        <v>0</v>
      </c>
      <c r="H59" s="47">
        <v>0</v>
      </c>
      <c r="I59" s="37">
        <v>0</v>
      </c>
      <c r="J59" s="37">
        <v>0</v>
      </c>
      <c r="K59" s="37">
        <v>0</v>
      </c>
      <c r="L59" s="41">
        <v>0</v>
      </c>
      <c r="M59" s="42">
        <f t="shared" si="5"/>
        <v>0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f>SUM(E61:E72)</f>
        <v>0</v>
      </c>
      <c r="F60" s="50">
        <v>1520907014</v>
      </c>
      <c r="G60" s="50">
        <v>255561370</v>
      </c>
      <c r="H60" s="50">
        <v>0</v>
      </c>
      <c r="I60" s="50">
        <v>1265345644</v>
      </c>
      <c r="J60" s="50">
        <v>1265345644</v>
      </c>
      <c r="K60" s="50">
        <v>0</v>
      </c>
      <c r="L60" s="39">
        <v>0</v>
      </c>
      <c r="M60" s="40">
        <f t="shared" si="5"/>
        <v>16.803221212575721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>
        <v>0</v>
      </c>
      <c r="L61" s="41">
        <v>0</v>
      </c>
      <c r="M61" s="42">
        <f t="shared" si="5"/>
        <v>0</v>
      </c>
      <c r="O61" s="9" t="str">
        <f t="shared" si="2"/>
        <v/>
      </c>
      <c r="P61" s="9" t="str">
        <f t="shared" si="3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/>
      <c r="F62" s="47">
        <v>0</v>
      </c>
      <c r="G62" s="47">
        <v>0</v>
      </c>
      <c r="H62" s="47">
        <v>0</v>
      </c>
      <c r="I62" s="37">
        <v>0</v>
      </c>
      <c r="J62" s="37">
        <v>0</v>
      </c>
      <c r="K62" s="37">
        <v>0</v>
      </c>
      <c r="L62" s="41"/>
      <c r="M62" s="42">
        <f t="shared" si="5"/>
        <v>0</v>
      </c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/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>
        <f t="shared" si="5"/>
        <v>0</v>
      </c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/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/>
      <c r="M64" s="42">
        <f t="shared" si="5"/>
        <v>0</v>
      </c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/>
      <c r="F65" s="47">
        <v>0</v>
      </c>
      <c r="G65" s="47">
        <v>0</v>
      </c>
      <c r="H65" s="47">
        <v>0</v>
      </c>
      <c r="I65" s="37">
        <v>0</v>
      </c>
      <c r="J65" s="37">
        <v>0</v>
      </c>
      <c r="K65" s="37">
        <v>0</v>
      </c>
      <c r="L65" s="41"/>
      <c r="M65" s="42">
        <f t="shared" si="5"/>
        <v>0</v>
      </c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/>
      <c r="F66" s="47">
        <v>32255250</v>
      </c>
      <c r="G66" s="47">
        <v>21077750</v>
      </c>
      <c r="H66" s="47">
        <v>0</v>
      </c>
      <c r="I66" s="37">
        <v>11177500</v>
      </c>
      <c r="J66" s="37">
        <v>11177500</v>
      </c>
      <c r="K66" s="37">
        <v>0</v>
      </c>
      <c r="L66" s="41"/>
      <c r="M66" s="42">
        <f t="shared" si="5"/>
        <v>65.346726501887289</v>
      </c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/>
      <c r="F67" s="47">
        <v>0</v>
      </c>
      <c r="G67" s="47">
        <v>0</v>
      </c>
      <c r="H67" s="47">
        <v>0</v>
      </c>
      <c r="I67" s="37">
        <v>0</v>
      </c>
      <c r="J67" s="37">
        <v>0</v>
      </c>
      <c r="K67" s="37">
        <v>0</v>
      </c>
      <c r="L67" s="41"/>
      <c r="M67" s="42">
        <f t="shared" si="5"/>
        <v>0</v>
      </c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/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/>
      <c r="M68" s="42">
        <f t="shared" si="5"/>
        <v>0</v>
      </c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/>
      <c r="F69" s="47">
        <v>1701000</v>
      </c>
      <c r="G69" s="47">
        <v>0</v>
      </c>
      <c r="H69" s="47">
        <v>0</v>
      </c>
      <c r="I69" s="37">
        <v>1701000</v>
      </c>
      <c r="J69" s="37">
        <v>1701000</v>
      </c>
      <c r="K69" s="37">
        <v>0</v>
      </c>
      <c r="L69" s="41"/>
      <c r="M69" s="42">
        <f t="shared" si="5"/>
        <v>0</v>
      </c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/>
      <c r="F70" s="47">
        <v>1486950764</v>
      </c>
      <c r="G70" s="47">
        <v>234483620</v>
      </c>
      <c r="H70" s="47">
        <v>0</v>
      </c>
      <c r="I70" s="37">
        <v>1252467144</v>
      </c>
      <c r="J70" s="37">
        <v>1252467144</v>
      </c>
      <c r="K70" s="37">
        <v>0</v>
      </c>
      <c r="L70" s="41"/>
      <c r="M70" s="42">
        <f t="shared" si="5"/>
        <v>15.769427319114648</v>
      </c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/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>
        <v>0</v>
      </c>
      <c r="L71" s="41"/>
      <c r="M71" s="42">
        <f t="shared" si="5"/>
        <v>0</v>
      </c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/>
      <c r="F72" s="47">
        <v>0</v>
      </c>
      <c r="G72" s="47">
        <v>0</v>
      </c>
      <c r="H72" s="47">
        <v>0</v>
      </c>
      <c r="I72" s="37">
        <v>0</v>
      </c>
      <c r="J72" s="37">
        <v>0</v>
      </c>
      <c r="K72" s="37">
        <v>0</v>
      </c>
      <c r="L72" s="41"/>
      <c r="M72" s="42">
        <f t="shared" si="5"/>
        <v>0</v>
      </c>
      <c r="O72" s="9"/>
      <c r="P72" s="9"/>
    </row>
    <row r="73" spans="2:16" s="10" customFormat="1" ht="20.100000000000001" customHeight="1" x14ac:dyDescent="0.15">
      <c r="B73" s="130" t="s">
        <v>73</v>
      </c>
      <c r="C73" s="131"/>
      <c r="D73" s="131"/>
      <c r="E73" s="43">
        <f>E74+E77+E79+E81+E84+E86+E91</f>
        <v>0</v>
      </c>
      <c r="F73" s="43">
        <v>5671353820</v>
      </c>
      <c r="G73" s="43">
        <v>4704554180</v>
      </c>
      <c r="H73" s="43">
        <v>0</v>
      </c>
      <c r="I73" s="43">
        <v>966799640</v>
      </c>
      <c r="J73" s="43">
        <v>966799640</v>
      </c>
      <c r="K73" s="43">
        <v>0</v>
      </c>
      <c r="L73" s="44">
        <v>0</v>
      </c>
      <c r="M73" s="45">
        <f t="shared" si="5"/>
        <v>82.952930275826091</v>
      </c>
      <c r="O73" s="9" t="str">
        <f t="shared" si="2"/>
        <v/>
      </c>
      <c r="P73" s="9" t="str">
        <f t="shared" si="3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f>SUM(E75:E76)</f>
        <v>0</v>
      </c>
      <c r="F74" s="50">
        <v>23450000</v>
      </c>
      <c r="G74" s="50">
        <v>22850000</v>
      </c>
      <c r="H74" s="50">
        <v>0</v>
      </c>
      <c r="I74" s="50">
        <v>600000</v>
      </c>
      <c r="J74" s="50">
        <v>600000</v>
      </c>
      <c r="K74" s="50">
        <v>0</v>
      </c>
      <c r="L74" s="39">
        <v>0</v>
      </c>
      <c r="M74" s="40">
        <f t="shared" ref="M74:M92" si="6">IFERROR(G74/F74,0)*100</f>
        <v>97.441364605543711</v>
      </c>
      <c r="O74" s="9" t="str">
        <f t="shared" si="2"/>
        <v/>
      </c>
      <c r="P74" s="9" t="str">
        <f t="shared" si="3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/>
      <c r="F75" s="47">
        <v>23450000</v>
      </c>
      <c r="G75" s="47">
        <v>22850000</v>
      </c>
      <c r="H75" s="47">
        <v>0</v>
      </c>
      <c r="I75" s="37">
        <v>600000</v>
      </c>
      <c r="J75" s="37">
        <v>600000</v>
      </c>
      <c r="K75" s="37">
        <v>0</v>
      </c>
      <c r="L75" s="41">
        <v>0</v>
      </c>
      <c r="M75" s="42">
        <f t="shared" si="6"/>
        <v>97.441364605543711</v>
      </c>
      <c r="O75" s="9" t="str">
        <f t="shared" si="2"/>
        <v/>
      </c>
      <c r="P75" s="9" t="str">
        <f t="shared" si="3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/>
      <c r="F76" s="47">
        <v>0</v>
      </c>
      <c r="G76" s="47">
        <v>0</v>
      </c>
      <c r="H76" s="47">
        <v>0</v>
      </c>
      <c r="I76" s="37">
        <v>0</v>
      </c>
      <c r="J76" s="37">
        <v>0</v>
      </c>
      <c r="K76" s="37">
        <v>0</v>
      </c>
      <c r="L76" s="41"/>
      <c r="M76" s="42">
        <f t="shared" si="6"/>
        <v>0</v>
      </c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f>E78</f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3">
        <v>0</v>
      </c>
      <c r="M77" s="54">
        <f t="shared" si="6"/>
        <v>0</v>
      </c>
      <c r="O77" s="9" t="str">
        <f t="shared" si="2"/>
        <v/>
      </c>
      <c r="P77" s="9" t="str">
        <f t="shared" si="3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/>
      <c r="F78" s="47">
        <v>0</v>
      </c>
      <c r="G78" s="47">
        <v>0</v>
      </c>
      <c r="H78" s="47">
        <v>0</v>
      </c>
      <c r="I78" s="37">
        <v>0</v>
      </c>
      <c r="J78" s="37">
        <v>0</v>
      </c>
      <c r="K78" s="37">
        <v>0</v>
      </c>
      <c r="L78" s="41">
        <v>0</v>
      </c>
      <c r="M78" s="42">
        <f t="shared" si="6"/>
        <v>0</v>
      </c>
      <c r="O78" s="9" t="str">
        <f t="shared" si="2"/>
        <v/>
      </c>
      <c r="P78" s="9" t="str">
        <f t="shared" si="3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f>E80</f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3">
        <v>0</v>
      </c>
      <c r="M79" s="54">
        <f t="shared" si="6"/>
        <v>0</v>
      </c>
      <c r="O79" s="9" t="str">
        <f t="shared" si="2"/>
        <v/>
      </c>
      <c r="P79" s="9" t="str">
        <f t="shared" si="3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/>
      <c r="F80" s="47">
        <v>0</v>
      </c>
      <c r="G80" s="47">
        <v>0</v>
      </c>
      <c r="H80" s="47">
        <v>0</v>
      </c>
      <c r="I80" s="37">
        <v>0</v>
      </c>
      <c r="J80" s="37">
        <v>0</v>
      </c>
      <c r="K80" s="37">
        <v>0</v>
      </c>
      <c r="L80" s="41">
        <v>0</v>
      </c>
      <c r="M80" s="42">
        <f t="shared" si="6"/>
        <v>0</v>
      </c>
      <c r="O80" s="9" t="str">
        <f t="shared" si="2"/>
        <v/>
      </c>
      <c r="P80" s="9" t="str">
        <f t="shared" si="3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f>SUM(E82:E83)</f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3">
        <v>0</v>
      </c>
      <c r="M81" s="54">
        <f t="shared" si="6"/>
        <v>0</v>
      </c>
      <c r="O81" s="9" t="str">
        <f t="shared" si="2"/>
        <v/>
      </c>
      <c r="P81" s="9" t="str">
        <f t="shared" si="3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/>
      <c r="F82" s="55">
        <v>0</v>
      </c>
      <c r="G82" s="55">
        <v>0</v>
      </c>
      <c r="H82" s="55">
        <v>0</v>
      </c>
      <c r="I82" s="37">
        <v>0</v>
      </c>
      <c r="J82" s="37">
        <v>0</v>
      </c>
      <c r="K82" s="37">
        <v>0</v>
      </c>
      <c r="L82" s="56">
        <v>0</v>
      </c>
      <c r="M82" s="57">
        <f t="shared" si="6"/>
        <v>0</v>
      </c>
      <c r="O82" s="9" t="str">
        <f t="shared" si="2"/>
        <v/>
      </c>
      <c r="P82" s="9" t="str">
        <f t="shared" si="3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/>
      <c r="F83" s="55">
        <v>0</v>
      </c>
      <c r="G83" s="55">
        <v>0</v>
      </c>
      <c r="H83" s="55">
        <v>0</v>
      </c>
      <c r="I83" s="37">
        <v>0</v>
      </c>
      <c r="J83" s="37">
        <v>0</v>
      </c>
      <c r="K83" s="37">
        <v>0</v>
      </c>
      <c r="L83" s="56">
        <v>0</v>
      </c>
      <c r="M83" s="57">
        <f t="shared" si="6"/>
        <v>0</v>
      </c>
      <c r="O83" s="9" t="str">
        <f t="shared" si="2"/>
        <v/>
      </c>
      <c r="P83" s="9" t="str">
        <f t="shared" si="3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f>E85</f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3">
        <v>0</v>
      </c>
      <c r="M84" s="54">
        <f t="shared" si="6"/>
        <v>0</v>
      </c>
      <c r="O84" s="9" t="str">
        <f t="shared" ref="O84:O92" si="7">IF(F84=G84+H84+I84,"","err")</f>
        <v/>
      </c>
      <c r="P84" s="9" t="str">
        <f t="shared" ref="P84:P92" si="8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/>
      <c r="F85" s="47">
        <v>0</v>
      </c>
      <c r="G85" s="47">
        <v>0</v>
      </c>
      <c r="H85" s="47">
        <v>0</v>
      </c>
      <c r="I85" s="37">
        <v>0</v>
      </c>
      <c r="J85" s="37">
        <v>0</v>
      </c>
      <c r="K85" s="37">
        <v>0</v>
      </c>
      <c r="L85" s="41">
        <v>0</v>
      </c>
      <c r="M85" s="42">
        <f t="shared" si="6"/>
        <v>0</v>
      </c>
      <c r="O85" s="9" t="str">
        <f t="shared" si="7"/>
        <v/>
      </c>
      <c r="P85" s="9" t="str">
        <f t="shared" si="8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f>SUM(E87:E90)</f>
        <v>0</v>
      </c>
      <c r="F86" s="51">
        <v>5647903820</v>
      </c>
      <c r="G86" s="51">
        <v>4681704180</v>
      </c>
      <c r="H86" s="51">
        <v>0</v>
      </c>
      <c r="I86" s="51">
        <v>966199640</v>
      </c>
      <c r="J86" s="51">
        <v>966199640</v>
      </c>
      <c r="K86" s="51">
        <v>0</v>
      </c>
      <c r="L86" s="53">
        <v>0</v>
      </c>
      <c r="M86" s="54">
        <f t="shared" si="6"/>
        <v>82.892774544450361</v>
      </c>
      <c r="O86" s="9" t="str">
        <f t="shared" si="7"/>
        <v/>
      </c>
      <c r="P86" s="9" t="str">
        <f t="shared" si="8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/>
      <c r="F87" s="64">
        <v>6966600</v>
      </c>
      <c r="G87" s="64">
        <v>6966600</v>
      </c>
      <c r="H87" s="64">
        <v>0</v>
      </c>
      <c r="I87" s="37">
        <v>0</v>
      </c>
      <c r="J87" s="37">
        <v>0</v>
      </c>
      <c r="K87" s="37">
        <v>0</v>
      </c>
      <c r="L87" s="65">
        <v>0</v>
      </c>
      <c r="M87" s="66">
        <f t="shared" si="6"/>
        <v>100</v>
      </c>
      <c r="O87" s="9" t="str">
        <f t="shared" si="7"/>
        <v/>
      </c>
      <c r="P87" s="9" t="str">
        <f t="shared" si="8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/>
      <c r="F88" s="64">
        <v>5640937220</v>
      </c>
      <c r="G88" s="64">
        <v>4674737580</v>
      </c>
      <c r="H88" s="64">
        <v>0</v>
      </c>
      <c r="I88" s="37">
        <v>966199640</v>
      </c>
      <c r="J88" s="37">
        <v>966199640</v>
      </c>
      <c r="K88" s="37">
        <v>0</v>
      </c>
      <c r="L88" s="65"/>
      <c r="M88" s="66">
        <f t="shared" si="6"/>
        <v>82.871646992022363</v>
      </c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/>
      <c r="F89" s="64">
        <v>0</v>
      </c>
      <c r="G89" s="64">
        <v>0</v>
      </c>
      <c r="H89" s="64">
        <v>0</v>
      </c>
      <c r="I89" s="37">
        <v>0</v>
      </c>
      <c r="J89" s="37">
        <v>0</v>
      </c>
      <c r="K89" s="37">
        <v>0</v>
      </c>
      <c r="L89" s="65"/>
      <c r="M89" s="66">
        <f t="shared" si="6"/>
        <v>0</v>
      </c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/>
      <c r="F90" s="64">
        <v>0</v>
      </c>
      <c r="G90" s="64">
        <v>0</v>
      </c>
      <c r="H90" s="64">
        <v>0</v>
      </c>
      <c r="I90" s="37">
        <v>0</v>
      </c>
      <c r="J90" s="37">
        <v>0</v>
      </c>
      <c r="K90" s="37">
        <v>0</v>
      </c>
      <c r="L90" s="65"/>
      <c r="M90" s="66">
        <f t="shared" si="6"/>
        <v>0</v>
      </c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f>E92</f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3">
        <v>0</v>
      </c>
      <c r="M91" s="54">
        <f t="shared" si="6"/>
        <v>0</v>
      </c>
      <c r="O91" s="9" t="str">
        <f t="shared" si="7"/>
        <v/>
      </c>
      <c r="P91" s="9" t="str">
        <f t="shared" si="8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/>
      <c r="F92" s="68">
        <v>0</v>
      </c>
      <c r="G92" s="68">
        <v>0</v>
      </c>
      <c r="H92" s="68">
        <v>0</v>
      </c>
      <c r="I92" s="69">
        <v>0</v>
      </c>
      <c r="J92" s="69">
        <v>0</v>
      </c>
      <c r="K92" s="69">
        <v>0</v>
      </c>
      <c r="L92" s="70">
        <v>0</v>
      </c>
      <c r="M92" s="71">
        <f t="shared" si="6"/>
        <v>0</v>
      </c>
      <c r="O92" s="9" t="str">
        <f t="shared" si="7"/>
        <v/>
      </c>
      <c r="P92" s="9" t="str">
        <f t="shared" si="8"/>
        <v/>
      </c>
    </row>
  </sheetData>
  <sheetProtection selectLockedCells="1"/>
  <mergeCells count="12">
    <mergeCell ref="B2:M2"/>
    <mergeCell ref="L3:M3"/>
    <mergeCell ref="B4:D4"/>
    <mergeCell ref="L4:M4"/>
    <mergeCell ref="L5:M5"/>
    <mergeCell ref="B7:D7"/>
    <mergeCell ref="B8:D8"/>
    <mergeCell ref="B23:B27"/>
    <mergeCell ref="B29:B33"/>
    <mergeCell ref="B37:B39"/>
    <mergeCell ref="B40:D40"/>
    <mergeCell ref="B73:D73"/>
  </mergeCells>
  <phoneticPr fontId="2" type="noConversion"/>
  <pageMargins left="0.33" right="0.3" top="0.98425196850393704" bottom="0.59055118110236227" header="0" footer="0.39370078740157483"/>
  <pageSetup paperSize="9" scale="41" orientation="portrait" horizontalDpi="300" r:id="rId1"/>
  <headerFooter alignWithMargins="0">
    <oddFooter>&amp;N쪽 중 &amp;P쪽</oddFooter>
  </headerFooter>
  <rowBreaks count="1" manualBreakCount="1">
    <brk id="44" min="1" max="11" man="1"/>
  </rowBreaks>
  <ignoredErrors>
    <ignoredError sqref="F9:K9" formulaRange="1"/>
    <ignoredError sqref="E60:E92 L3 B2:M2 B4:M4 B3:K3 M3" unlocked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특별회계(위임)-수정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특별회계(위임)-수정'!Print_Area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특별회계(위임)-수정'!Print_Titles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2024-02-07T01:54:11Z</cp:lastPrinted>
  <dcterms:created xsi:type="dcterms:W3CDTF">1997-07-18T05:00:47Z</dcterms:created>
  <dcterms:modified xsi:type="dcterms:W3CDTF">2024-07-04T01:14:37Z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