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2393651B-01A4-42AB-A552-A10986ABB4C7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</workbook>
</file>

<file path=xl/calcChain.xml><?xml version="1.0" encoding="utf-8"?>
<calcChain xmlns="http://schemas.openxmlformats.org/spreadsheetml/2006/main">
  <c r="B4" i="59" l="1"/>
  <c r="B4" i="61"/>
  <c r="B4" i="58"/>
  <c r="B4" i="57"/>
  <c r="F11" i="61"/>
  <c r="G11" i="61"/>
  <c r="H11" i="61"/>
  <c r="I11" i="61"/>
  <c r="O11" i="61"/>
  <c r="J11" i="61"/>
  <c r="K11" i="61"/>
  <c r="F12" i="61"/>
  <c r="G12" i="61"/>
  <c r="G10" i="61"/>
  <c r="H12" i="61"/>
  <c r="I12" i="61"/>
  <c r="J12" i="61"/>
  <c r="K12" i="61"/>
  <c r="P12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L3" i="61"/>
  <c r="B2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M13" i="61"/>
  <c r="E12" i="61"/>
  <c r="E9" i="61"/>
  <c r="E11" i="61"/>
  <c r="L11" i="61"/>
  <c r="K10" i="61"/>
  <c r="H10" i="61"/>
  <c r="K9" i="61"/>
  <c r="H9" i="61"/>
  <c r="K8" i="61"/>
  <c r="K7" i="61"/>
  <c r="H8" i="61"/>
  <c r="G8" i="61"/>
  <c r="F8" i="61"/>
  <c r="I8" i="61"/>
  <c r="E8" i="61"/>
  <c r="O31" i="61"/>
  <c r="M11" i="61"/>
  <c r="M19" i="61"/>
  <c r="M31" i="61"/>
  <c r="L32" i="61"/>
  <c r="L13" i="61"/>
  <c r="L25" i="61"/>
  <c r="L33" i="61"/>
  <c r="L16" i="61"/>
  <c r="L34" i="61"/>
  <c r="B2" i="58"/>
  <c r="P31" i="61"/>
  <c r="M92" i="59"/>
  <c r="L92" i="59"/>
  <c r="M87" i="59"/>
  <c r="L87" i="59"/>
  <c r="M85" i="59"/>
  <c r="L85" i="59"/>
  <c r="M83" i="59"/>
  <c r="L83" i="59"/>
  <c r="O83" i="59"/>
  <c r="M82" i="59"/>
  <c r="L82" i="59"/>
  <c r="M80" i="59"/>
  <c r="L80" i="59"/>
  <c r="M78" i="59"/>
  <c r="L78" i="59"/>
  <c r="O78" i="59"/>
  <c r="M75" i="59"/>
  <c r="L75" i="59"/>
  <c r="M61" i="59"/>
  <c r="L61" i="59"/>
  <c r="M59" i="59"/>
  <c r="L59" i="59"/>
  <c r="O58" i="59"/>
  <c r="M57" i="59"/>
  <c r="L57" i="59"/>
  <c r="O57" i="59"/>
  <c r="M56" i="59"/>
  <c r="L56" i="59"/>
  <c r="M55" i="59"/>
  <c r="L55" i="59"/>
  <c r="O55" i="59"/>
  <c r="M54" i="59"/>
  <c r="L54" i="59"/>
  <c r="M53" i="59"/>
  <c r="L53" i="59"/>
  <c r="O53" i="59"/>
  <c r="M51" i="59"/>
  <c r="L51" i="59"/>
  <c r="M50" i="59"/>
  <c r="L50" i="59"/>
  <c r="O50" i="59"/>
  <c r="M49" i="59"/>
  <c r="L49" i="59"/>
  <c r="M47" i="59"/>
  <c r="L47" i="59"/>
  <c r="M45" i="59"/>
  <c r="L45" i="59"/>
  <c r="M43" i="59"/>
  <c r="L43" i="59"/>
  <c r="M42" i="59"/>
  <c r="L42" i="59"/>
  <c r="O42" i="59"/>
  <c r="M39" i="59"/>
  <c r="L39" i="59"/>
  <c r="M38" i="59"/>
  <c r="L38" i="59"/>
  <c r="M37" i="59"/>
  <c r="L37" i="59"/>
  <c r="M35" i="59"/>
  <c r="L35" i="59"/>
  <c r="O35" i="59"/>
  <c r="M33" i="59"/>
  <c r="L33" i="59"/>
  <c r="M32" i="59"/>
  <c r="L32" i="59"/>
  <c r="M31" i="59"/>
  <c r="L31" i="59"/>
  <c r="M30" i="59"/>
  <c r="L30" i="59"/>
  <c r="O30" i="59"/>
  <c r="M29" i="59"/>
  <c r="L29" i="59"/>
  <c r="M27" i="59"/>
  <c r="L27" i="59"/>
  <c r="O27" i="59"/>
  <c r="O26" i="59"/>
  <c r="M25" i="59"/>
  <c r="L25" i="59"/>
  <c r="O25" i="59"/>
  <c r="M24" i="59"/>
  <c r="L24" i="59"/>
  <c r="M23" i="59"/>
  <c r="L23" i="59"/>
  <c r="O23" i="59"/>
  <c r="M21" i="59"/>
  <c r="L21" i="59"/>
  <c r="M19" i="59"/>
  <c r="L19" i="59"/>
  <c r="M18" i="59"/>
  <c r="L18" i="59"/>
  <c r="M17" i="59"/>
  <c r="L17" i="59"/>
  <c r="M16" i="59"/>
  <c r="L16" i="59"/>
  <c r="M15" i="59"/>
  <c r="L15" i="59"/>
  <c r="O15" i="59"/>
  <c r="M14" i="59"/>
  <c r="L14" i="59"/>
  <c r="M13" i="59"/>
  <c r="L13" i="59"/>
  <c r="O13" i="59"/>
  <c r="M11" i="59"/>
  <c r="L11" i="59"/>
  <c r="O11" i="59"/>
  <c r="M10" i="59"/>
  <c r="L10" i="59"/>
  <c r="K9" i="59"/>
  <c r="K8" i="59"/>
  <c r="K7" i="59"/>
  <c r="H9" i="59"/>
  <c r="G9" i="59"/>
  <c r="M9" i="59"/>
  <c r="F9" i="59"/>
  <c r="F8" i="59"/>
  <c r="E9" i="59"/>
  <c r="L12" i="59"/>
  <c r="L34" i="59"/>
  <c r="O60" i="59"/>
  <c r="P11" i="59"/>
  <c r="M41" i="59"/>
  <c r="L28" i="59"/>
  <c r="O81" i="59"/>
  <c r="P23" i="59"/>
  <c r="M36" i="59"/>
  <c r="L52" i="59"/>
  <c r="P53" i="59"/>
  <c r="L77" i="59"/>
  <c r="M79" i="59"/>
  <c r="L84" i="59"/>
  <c r="M86" i="59"/>
  <c r="M91" i="59"/>
  <c r="M12" i="59"/>
  <c r="P83" i="59"/>
  <c r="O20" i="59"/>
  <c r="O34" i="59"/>
  <c r="M46" i="59"/>
  <c r="P57" i="59"/>
  <c r="O22" i="59"/>
  <c r="M48" i="59"/>
  <c r="P55" i="59"/>
  <c r="M60" i="59"/>
  <c r="L74" i="59"/>
  <c r="L79" i="59"/>
  <c r="L22" i="59"/>
  <c r="M22" i="59"/>
  <c r="P27" i="59"/>
  <c r="P35" i="59"/>
  <c r="L36" i="59"/>
  <c r="O52" i="59"/>
  <c r="O77" i="59"/>
  <c r="M34" i="59"/>
  <c r="M52" i="59"/>
  <c r="M84" i="59"/>
  <c r="E8" i="59"/>
  <c r="P25" i="59"/>
  <c r="P26" i="59"/>
  <c r="M28" i="59"/>
  <c r="L41" i="59"/>
  <c r="O46" i="59"/>
  <c r="O48" i="59"/>
  <c r="M74" i="59"/>
  <c r="M77" i="59"/>
  <c r="M81" i="59"/>
  <c r="O32" i="59"/>
  <c r="O37" i="59"/>
  <c r="O39" i="59"/>
  <c r="O80" i="59"/>
  <c r="O85" i="59"/>
  <c r="O17" i="59"/>
  <c r="O19" i="59"/>
  <c r="O45" i="59"/>
  <c r="O10" i="59"/>
  <c r="P13" i="59"/>
  <c r="P15" i="59"/>
  <c r="P17" i="59"/>
  <c r="P19" i="59"/>
  <c r="P20" i="59"/>
  <c r="O24" i="59"/>
  <c r="P30" i="59"/>
  <c r="P32" i="59"/>
  <c r="O36" i="59"/>
  <c r="P37" i="59"/>
  <c r="P39" i="59"/>
  <c r="O41" i="59"/>
  <c r="P42" i="59"/>
  <c r="P44" i="59"/>
  <c r="P45" i="59"/>
  <c r="L46" i="59"/>
  <c r="O47" i="59"/>
  <c r="P50" i="59"/>
  <c r="O54" i="59"/>
  <c r="O56" i="59"/>
  <c r="O59" i="59"/>
  <c r="L81" i="59"/>
  <c r="O82" i="59"/>
  <c r="O84" i="59"/>
  <c r="L86" i="59"/>
  <c r="O87" i="59"/>
  <c r="I9" i="59"/>
  <c r="J9" i="59"/>
  <c r="J8" i="59"/>
  <c r="O14" i="59"/>
  <c r="O16" i="59"/>
  <c r="O18" i="59"/>
  <c r="O21" i="59"/>
  <c r="O29" i="59"/>
  <c r="O31" i="59"/>
  <c r="O33" i="59"/>
  <c r="O38" i="59"/>
  <c r="O43" i="59"/>
  <c r="O44" i="59"/>
  <c r="P46" i="59"/>
  <c r="L48" i="59"/>
  <c r="O49" i="59"/>
  <c r="O51" i="59"/>
  <c r="P54" i="59"/>
  <c r="P56" i="59"/>
  <c r="P58" i="59"/>
  <c r="P59" i="59"/>
  <c r="L60" i="59"/>
  <c r="O61" i="59"/>
  <c r="O75" i="59"/>
  <c r="P81" i="59"/>
  <c r="L91" i="59"/>
  <c r="O92" i="59"/>
  <c r="P14" i="59"/>
  <c r="P16" i="59"/>
  <c r="P18" i="59"/>
  <c r="P21" i="59"/>
  <c r="P31" i="59"/>
  <c r="P33" i="59"/>
  <c r="P38" i="59"/>
  <c r="P43" i="59"/>
  <c r="P49" i="59"/>
  <c r="P51" i="59"/>
  <c r="P78" i="59"/>
  <c r="P60" i="59"/>
  <c r="E7" i="59"/>
  <c r="P77" i="59"/>
  <c r="P22" i="59"/>
  <c r="M40" i="59"/>
  <c r="P91" i="59"/>
  <c r="L40" i="59"/>
  <c r="P34" i="59"/>
  <c r="P86" i="59"/>
  <c r="P24" i="59"/>
  <c r="P87" i="59"/>
  <c r="P61" i="59"/>
  <c r="P52" i="59"/>
  <c r="O86" i="59"/>
  <c r="O12" i="59"/>
  <c r="P48" i="59"/>
  <c r="P36" i="59"/>
  <c r="P82" i="59"/>
  <c r="P80" i="59"/>
  <c r="P92" i="59"/>
  <c r="P85" i="59"/>
  <c r="P10" i="59"/>
  <c r="P74" i="59"/>
  <c r="P28" i="59"/>
  <c r="L73" i="59"/>
  <c r="M73" i="59"/>
  <c r="I8" i="59"/>
  <c r="I7" i="59"/>
  <c r="P84" i="59"/>
  <c r="P79" i="59"/>
  <c r="P41" i="59"/>
  <c r="O74" i="59"/>
  <c r="P29" i="59"/>
  <c r="P75" i="59"/>
  <c r="O28" i="59"/>
  <c r="O91" i="59"/>
  <c r="O79" i="59"/>
  <c r="P47" i="59"/>
  <c r="P73" i="59"/>
  <c r="P12" i="59"/>
  <c r="O40" i="59"/>
  <c r="O73" i="59"/>
  <c r="P40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9" i="58"/>
  <c r="K8" i="58"/>
  <c r="H9" i="58"/>
  <c r="H8" i="58"/>
  <c r="H7" i="58"/>
  <c r="G9" i="58"/>
  <c r="F9" i="58"/>
  <c r="F8" i="58"/>
  <c r="E9" i="58"/>
  <c r="E8" i="58"/>
  <c r="M77" i="57"/>
  <c r="L77" i="57"/>
  <c r="M76" i="57"/>
  <c r="E76" i="57"/>
  <c r="M75" i="57"/>
  <c r="L75" i="57"/>
  <c r="M74" i="57"/>
  <c r="E74" i="57"/>
  <c r="M73" i="57"/>
  <c r="L73" i="57"/>
  <c r="O73" i="57"/>
  <c r="M72" i="57"/>
  <c r="L72" i="57"/>
  <c r="E72" i="57"/>
  <c r="M71" i="57"/>
  <c r="L71" i="57"/>
  <c r="P71" i="57"/>
  <c r="O71" i="57"/>
  <c r="M70" i="57"/>
  <c r="L70" i="57"/>
  <c r="M69" i="57"/>
  <c r="O69" i="57"/>
  <c r="E69" i="57"/>
  <c r="M68" i="57"/>
  <c r="L68" i="57"/>
  <c r="L67" i="57"/>
  <c r="M67" i="57"/>
  <c r="E67" i="57"/>
  <c r="M66" i="57"/>
  <c r="L66" i="57"/>
  <c r="O66" i="57"/>
  <c r="M65" i="57"/>
  <c r="P65" i="57"/>
  <c r="L65" i="57"/>
  <c r="O65" i="57"/>
  <c r="E65" i="57"/>
  <c r="M64" i="57"/>
  <c r="L64" i="57"/>
  <c r="L63" i="57"/>
  <c r="M63" i="57"/>
  <c r="E63" i="57"/>
  <c r="E62" i="57"/>
  <c r="M61" i="57"/>
  <c r="L61" i="57"/>
  <c r="L60" i="57"/>
  <c r="M60" i="57"/>
  <c r="E60" i="57"/>
  <c r="M59" i="57"/>
  <c r="L59" i="57"/>
  <c r="P59" i="57"/>
  <c r="O59" i="57"/>
  <c r="P58" i="57"/>
  <c r="O58" i="57"/>
  <c r="M57" i="57"/>
  <c r="L57" i="57"/>
  <c r="P57" i="57"/>
  <c r="O57" i="57"/>
  <c r="M56" i="57"/>
  <c r="L56" i="57"/>
  <c r="P56" i="57"/>
  <c r="O56" i="57"/>
  <c r="M55" i="57"/>
  <c r="L55" i="57"/>
  <c r="P55" i="57"/>
  <c r="O55" i="57"/>
  <c r="M54" i="57"/>
  <c r="L54" i="57"/>
  <c r="P54" i="57"/>
  <c r="O54" i="57"/>
  <c r="M53" i="57"/>
  <c r="L53" i="57"/>
  <c r="P53" i="57"/>
  <c r="O53" i="57"/>
  <c r="M52" i="57"/>
  <c r="E52" i="57"/>
  <c r="E40" i="57"/>
  <c r="M51" i="57"/>
  <c r="L51" i="57"/>
  <c r="O50" i="57"/>
  <c r="M50" i="57"/>
  <c r="L50" i="57"/>
  <c r="M49" i="57"/>
  <c r="L49" i="57"/>
  <c r="L48" i="57"/>
  <c r="M48" i="57"/>
  <c r="E48" i="57"/>
  <c r="M47" i="57"/>
  <c r="L47" i="57"/>
  <c r="P46" i="57"/>
  <c r="O47" i="57"/>
  <c r="O46" i="57"/>
  <c r="E46" i="57"/>
  <c r="M45" i="57"/>
  <c r="L45" i="57"/>
  <c r="O45" i="57"/>
  <c r="M43" i="57"/>
  <c r="L43" i="57"/>
  <c r="M42" i="57"/>
  <c r="L42" i="57"/>
  <c r="O42" i="57"/>
  <c r="L41" i="57"/>
  <c r="M41" i="57"/>
  <c r="E41" i="57"/>
  <c r="M39" i="57"/>
  <c r="L39" i="57"/>
  <c r="O39" i="57"/>
  <c r="M38" i="57"/>
  <c r="L38" i="57"/>
  <c r="O37" i="57"/>
  <c r="M37" i="57"/>
  <c r="L37" i="57"/>
  <c r="L36" i="57"/>
  <c r="M36" i="57"/>
  <c r="E36" i="57"/>
  <c r="P35" i="57"/>
  <c r="M35" i="57"/>
  <c r="L35" i="57"/>
  <c r="O35" i="57"/>
  <c r="M34" i="57"/>
  <c r="P34" i="57"/>
  <c r="L34" i="57"/>
  <c r="O34" i="57"/>
  <c r="E34" i="57"/>
  <c r="M33" i="57"/>
  <c r="L33" i="57"/>
  <c r="M32" i="57"/>
  <c r="L32" i="57"/>
  <c r="O32" i="57"/>
  <c r="M31" i="57"/>
  <c r="L31" i="57"/>
  <c r="M30" i="57"/>
  <c r="L30" i="57"/>
  <c r="O30" i="57"/>
  <c r="M29" i="57"/>
  <c r="L29" i="57"/>
  <c r="M28" i="57"/>
  <c r="E28" i="57"/>
  <c r="L28" i="57"/>
  <c r="M27" i="57"/>
  <c r="L27" i="57"/>
  <c r="O26" i="57"/>
  <c r="M25" i="57"/>
  <c r="L25" i="57"/>
  <c r="P25" i="57"/>
  <c r="O25" i="57"/>
  <c r="M24" i="57"/>
  <c r="L24" i="57"/>
  <c r="P24" i="57"/>
  <c r="M23" i="57"/>
  <c r="L23" i="57"/>
  <c r="P23" i="57"/>
  <c r="O23" i="57"/>
  <c r="M22" i="57"/>
  <c r="O22" i="57"/>
  <c r="E22" i="57"/>
  <c r="E8" i="57"/>
  <c r="M21" i="57"/>
  <c r="L21" i="57"/>
  <c r="P21" i="57"/>
  <c r="O20" i="57"/>
  <c r="P20" i="57"/>
  <c r="M19" i="57"/>
  <c r="L19" i="57"/>
  <c r="M18" i="57"/>
  <c r="L18" i="57"/>
  <c r="O17" i="57"/>
  <c r="M17" i="57"/>
  <c r="L17" i="57"/>
  <c r="M16" i="57"/>
  <c r="L16" i="57"/>
  <c r="M15" i="57"/>
  <c r="L15" i="57"/>
  <c r="O15" i="57"/>
  <c r="M14" i="57"/>
  <c r="L14" i="57"/>
  <c r="M13" i="57"/>
  <c r="L13" i="57"/>
  <c r="O13" i="57"/>
  <c r="L12" i="57"/>
  <c r="M12" i="57"/>
  <c r="E12" i="57"/>
  <c r="P11" i="57"/>
  <c r="M11" i="57"/>
  <c r="L11" i="57"/>
  <c r="O11" i="57"/>
  <c r="M10" i="57"/>
  <c r="L10" i="57"/>
  <c r="K9" i="57"/>
  <c r="K8" i="57"/>
  <c r="I9" i="57"/>
  <c r="I8" i="57"/>
  <c r="I7" i="57"/>
  <c r="H9" i="57"/>
  <c r="O9" i="57"/>
  <c r="G9" i="57"/>
  <c r="F9" i="57"/>
  <c r="F8" i="57"/>
  <c r="E9" i="57"/>
  <c r="B2" i="55"/>
  <c r="M75" i="55"/>
  <c r="L75" i="55"/>
  <c r="O70" i="55"/>
  <c r="O68" i="55"/>
  <c r="O66" i="55"/>
  <c r="O64" i="55"/>
  <c r="O58" i="55"/>
  <c r="O56" i="55"/>
  <c r="O54" i="55"/>
  <c r="O50" i="55"/>
  <c r="O44" i="55"/>
  <c r="O42" i="55"/>
  <c r="O38" i="55"/>
  <c r="O32" i="55"/>
  <c r="O30" i="55"/>
  <c r="O26" i="55"/>
  <c r="O24" i="55"/>
  <c r="O20" i="55"/>
  <c r="O18" i="55"/>
  <c r="O16" i="55"/>
  <c r="O14" i="55"/>
  <c r="O10" i="55"/>
  <c r="M65" i="55"/>
  <c r="M63" i="55"/>
  <c r="L60" i="55"/>
  <c r="M52" i="55"/>
  <c r="M48" i="55"/>
  <c r="L46" i="55"/>
  <c r="M41" i="55"/>
  <c r="M36" i="55"/>
  <c r="L34" i="55"/>
  <c r="M28" i="55"/>
  <c r="M22" i="55"/>
  <c r="L12" i="55"/>
  <c r="F9" i="55"/>
  <c r="F8" i="55"/>
  <c r="G9" i="55"/>
  <c r="H9" i="55"/>
  <c r="K9" i="55"/>
  <c r="K8" i="55"/>
  <c r="M77" i="55"/>
  <c r="L77" i="55"/>
  <c r="M73" i="55"/>
  <c r="L73" i="55"/>
  <c r="M68" i="55"/>
  <c r="L68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L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M51" i="55"/>
  <c r="L51" i="55"/>
  <c r="M49" i="55"/>
  <c r="L49" i="55"/>
  <c r="L48" i="55"/>
  <c r="M45" i="55"/>
  <c r="L45" i="55"/>
  <c r="M43" i="55"/>
  <c r="L43" i="55"/>
  <c r="M42" i="55"/>
  <c r="L42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M27" i="55"/>
  <c r="L27" i="55"/>
  <c r="M25" i="55"/>
  <c r="L25" i="55"/>
  <c r="M24" i="55"/>
  <c r="L24" i="55"/>
  <c r="M23" i="55"/>
  <c r="L23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M11" i="55"/>
  <c r="L11" i="55"/>
  <c r="M10" i="55"/>
  <c r="L10" i="55"/>
  <c r="E9" i="55"/>
  <c r="E8" i="55"/>
  <c r="L69" i="55"/>
  <c r="M74" i="55"/>
  <c r="L76" i="55"/>
  <c r="L41" i="55"/>
  <c r="L65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I9" i="58"/>
  <c r="J9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P10" i="57"/>
  <c r="P17" i="57"/>
  <c r="P18" i="57"/>
  <c r="L22" i="57"/>
  <c r="M46" i="57"/>
  <c r="L46" i="57"/>
  <c r="P50" i="57"/>
  <c r="O52" i="57"/>
  <c r="O67" i="57"/>
  <c r="P19" i="57"/>
  <c r="P52" i="57"/>
  <c r="O12" i="57"/>
  <c r="P15" i="57"/>
  <c r="P27" i="57"/>
  <c r="P32" i="57"/>
  <c r="P33" i="57"/>
  <c r="P39" i="57"/>
  <c r="M40" i="57"/>
  <c r="L40" i="57"/>
  <c r="O44" i="57"/>
  <c r="P44" i="57"/>
  <c r="L52" i="57"/>
  <c r="P64" i="57"/>
  <c r="P68" i="57"/>
  <c r="L9" i="57"/>
  <c r="G8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L69" i="57"/>
  <c r="O70" i="57"/>
  <c r="P73" i="57"/>
  <c r="L74" i="57"/>
  <c r="O75" i="57"/>
  <c r="J9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L76" i="57"/>
  <c r="O77" i="57"/>
  <c r="P14" i="57"/>
  <c r="P16" i="57"/>
  <c r="P31" i="57"/>
  <c r="P38" i="57"/>
  <c r="P43" i="57"/>
  <c r="P51" i="57"/>
  <c r="L28" i="55"/>
  <c r="O69" i="55"/>
  <c r="L74" i="55"/>
  <c r="O52" i="55"/>
  <c r="P70" i="55"/>
  <c r="L63" i="55"/>
  <c r="M34" i="55"/>
  <c r="M12" i="55"/>
  <c r="O34" i="55"/>
  <c r="L62" i="55"/>
  <c r="L67" i="55"/>
  <c r="M69" i="55"/>
  <c r="O76" i="55"/>
  <c r="I9" i="55"/>
  <c r="I8" i="55"/>
  <c r="I7" i="55"/>
  <c r="H8" i="55"/>
  <c r="H7" i="55"/>
  <c r="M60" i="55"/>
  <c r="L72" i="55"/>
  <c r="J9" i="55"/>
  <c r="M46" i="55"/>
  <c r="P63" i="55"/>
  <c r="O46" i="55"/>
  <c r="O67" i="55"/>
  <c r="P76" i="55"/>
  <c r="P13" i="55"/>
  <c r="P25" i="55"/>
  <c r="P73" i="55"/>
  <c r="O74" i="55"/>
  <c r="O41" i="55"/>
  <c r="O65" i="55"/>
  <c r="P72" i="55"/>
  <c r="P29" i="55"/>
  <c r="L52" i="55"/>
  <c r="M76" i="55"/>
  <c r="G8" i="55"/>
  <c r="M72" i="55"/>
  <c r="P60" i="55"/>
  <c r="P34" i="55"/>
  <c r="O60" i="55"/>
  <c r="O72" i="55"/>
  <c r="P20" i="55"/>
  <c r="P23" i="55"/>
  <c r="P30" i="55"/>
  <c r="P35" i="55"/>
  <c r="P44" i="55"/>
  <c r="P51" i="55"/>
  <c r="P58" i="55"/>
  <c r="O36" i="55"/>
  <c r="O22" i="55"/>
  <c r="O28" i="55"/>
  <c r="O63" i="55"/>
  <c r="P11" i="55"/>
  <c r="P27" i="55"/>
  <c r="P49" i="55"/>
  <c r="P56" i="55"/>
  <c r="P61" i="55"/>
  <c r="P77" i="55"/>
  <c r="L22" i="55"/>
  <c r="O77" i="55"/>
  <c r="O75" i="55"/>
  <c r="O73" i="55"/>
  <c r="O71" i="55"/>
  <c r="O61" i="55"/>
  <c r="O59" i="55"/>
  <c r="O57" i="55"/>
  <c r="O55" i="55"/>
  <c r="O53" i="55"/>
  <c r="O51" i="55"/>
  <c r="O49" i="55"/>
  <c r="O47" i="55"/>
  <c r="O45" i="55"/>
  <c r="O43" i="55"/>
  <c r="O39" i="55"/>
  <c r="O37" i="55"/>
  <c r="O35" i="55"/>
  <c r="O33" i="55"/>
  <c r="O31" i="55"/>
  <c r="O29" i="55"/>
  <c r="O27" i="55"/>
  <c r="O25" i="55"/>
  <c r="O23" i="55"/>
  <c r="O21" i="55"/>
  <c r="O19" i="55"/>
  <c r="O17" i="55"/>
  <c r="O15" i="55"/>
  <c r="O13" i="55"/>
  <c r="O11" i="55"/>
  <c r="P33" i="55"/>
  <c r="P46" i="55"/>
  <c r="P53" i="55"/>
  <c r="P55" i="55"/>
  <c r="P57" i="55"/>
  <c r="P59" i="55"/>
  <c r="P67" i="55"/>
  <c r="P74" i="55"/>
  <c r="P68" i="55"/>
  <c r="P64" i="55"/>
  <c r="P54" i="55"/>
  <c r="P50" i="55"/>
  <c r="P42" i="55"/>
  <c r="P38" i="55"/>
  <c r="P32" i="55"/>
  <c r="P18" i="55"/>
  <c r="P16" i="55"/>
  <c r="P14" i="55"/>
  <c r="P10" i="55"/>
  <c r="M67" i="55"/>
  <c r="P17" i="55"/>
  <c r="P19" i="55"/>
  <c r="P21" i="55"/>
  <c r="P26" i="55"/>
  <c r="P39" i="55"/>
  <c r="P45" i="55"/>
  <c r="P65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P10" i="58"/>
  <c r="P77" i="58"/>
  <c r="P73" i="58"/>
  <c r="P37" i="58"/>
  <c r="I8" i="58"/>
  <c r="I7" i="58"/>
  <c r="P67" i="58"/>
  <c r="P62" i="58"/>
  <c r="P12" i="58"/>
  <c r="O72" i="58"/>
  <c r="O76" i="58"/>
  <c r="O67" i="58"/>
  <c r="P49" i="58"/>
  <c r="O36" i="58"/>
  <c r="P13" i="58"/>
  <c r="L62" i="57"/>
  <c r="M62" i="57"/>
  <c r="P41" i="57"/>
  <c r="O36" i="57"/>
  <c r="P77" i="57"/>
  <c r="P60" i="57"/>
  <c r="P28" i="57"/>
  <c r="O41" i="57"/>
  <c r="P72" i="57"/>
  <c r="P67" i="57"/>
  <c r="O72" i="57"/>
  <c r="P37" i="57"/>
  <c r="P22" i="57"/>
  <c r="P75" i="57"/>
  <c r="P29" i="57"/>
  <c r="P48" i="57"/>
  <c r="P61" i="57"/>
  <c r="P76" i="57"/>
  <c r="P74" i="57"/>
  <c r="J8" i="57"/>
  <c r="J7" i="57"/>
  <c r="O76" i="57"/>
  <c r="O28" i="57"/>
  <c r="P63" i="57"/>
  <c r="P62" i="57"/>
  <c r="P70" i="57"/>
  <c r="P12" i="57"/>
  <c r="P49" i="57"/>
  <c r="O74" i="57"/>
  <c r="O48" i="57"/>
  <c r="P69" i="55"/>
  <c r="M62" i="55"/>
  <c r="G7" i="55"/>
  <c r="O62" i="55"/>
  <c r="O48" i="55"/>
  <c r="P28" i="55"/>
  <c r="O12" i="55"/>
  <c r="L40" i="55"/>
  <c r="M40" i="55"/>
  <c r="P41" i="55"/>
  <c r="P22" i="55"/>
  <c r="P48" i="55"/>
  <c r="P36" i="55"/>
  <c r="P24" i="55"/>
  <c r="P66" i="55"/>
  <c r="P75" i="55"/>
  <c r="P31" i="55"/>
  <c r="P15" i="55"/>
  <c r="P71" i="55"/>
  <c r="P47" i="55"/>
  <c r="P62" i="55"/>
  <c r="P52" i="55"/>
  <c r="P43" i="55"/>
  <c r="P37" i="55"/>
  <c r="O40" i="55"/>
  <c r="O40" i="58"/>
  <c r="O62" i="58"/>
  <c r="O40" i="57"/>
  <c r="O62" i="57"/>
  <c r="P40" i="57"/>
  <c r="P12" i="55"/>
  <c r="J8" i="55"/>
  <c r="J7" i="55"/>
  <c r="P40" i="55"/>
  <c r="P40" i="58"/>
  <c r="P9" i="59"/>
  <c r="P8" i="59"/>
  <c r="J7" i="59"/>
  <c r="P7" i="59"/>
  <c r="O9" i="59"/>
  <c r="H8" i="59"/>
  <c r="H7" i="59"/>
  <c r="L9" i="59"/>
  <c r="G8" i="59"/>
  <c r="O8" i="59"/>
  <c r="F7" i="59"/>
  <c r="M12" i="61"/>
  <c r="G9" i="61"/>
  <c r="L12" i="61"/>
  <c r="E10" i="61"/>
  <c r="L10" i="61"/>
  <c r="F10" i="61"/>
  <c r="M10" i="61"/>
  <c r="G7" i="61"/>
  <c r="M7" i="61"/>
  <c r="H7" i="61"/>
  <c r="E7" i="61"/>
  <c r="L9" i="61"/>
  <c r="J8" i="61"/>
  <c r="P8" i="61"/>
  <c r="L7" i="61"/>
  <c r="M8" i="61"/>
  <c r="O12" i="61"/>
  <c r="L8" i="61"/>
  <c r="F9" i="61"/>
  <c r="P11" i="61"/>
  <c r="F7" i="61"/>
  <c r="O8" i="61"/>
  <c r="I10" i="61"/>
  <c r="P9" i="57"/>
  <c r="M8" i="57"/>
  <c r="M9" i="57"/>
  <c r="F7" i="57"/>
  <c r="K7" i="57"/>
  <c r="P7" i="57"/>
  <c r="P8" i="57"/>
  <c r="H8" i="57"/>
  <c r="H7" i="57"/>
  <c r="G7" i="57"/>
  <c r="L8" i="57"/>
  <c r="P9" i="55"/>
  <c r="M9" i="55"/>
  <c r="L8" i="55"/>
  <c r="E7" i="55"/>
  <c r="L7" i="55"/>
  <c r="M8" i="55"/>
  <c r="F7" i="55"/>
  <c r="O7" i="55"/>
  <c r="O3" i="55"/>
  <c r="O8" i="55"/>
  <c r="K7" i="55"/>
  <c r="P8" i="55"/>
  <c r="P7" i="55"/>
  <c r="L9" i="55"/>
  <c r="O9" i="55"/>
  <c r="P9" i="58"/>
  <c r="O9" i="58"/>
  <c r="J8" i="58"/>
  <c r="J7" i="58"/>
  <c r="M9" i="58"/>
  <c r="G8" i="58"/>
  <c r="G7" i="58"/>
  <c r="L9" i="58"/>
  <c r="E7" i="58"/>
  <c r="L7" i="58"/>
  <c r="O8" i="58"/>
  <c r="F7" i="58"/>
  <c r="K7" i="58"/>
  <c r="B2" i="57"/>
  <c r="B2" i="59"/>
  <c r="L8" i="59"/>
  <c r="G7" i="59"/>
  <c r="L7" i="59"/>
  <c r="M8" i="59"/>
  <c r="O7" i="59"/>
  <c r="O3" i="59"/>
  <c r="M7" i="59"/>
  <c r="P7" i="58"/>
  <c r="M8" i="58"/>
  <c r="I9" i="61"/>
  <c r="O9" i="61"/>
  <c r="M9" i="61"/>
  <c r="J10" i="61"/>
  <c r="P10" i="61"/>
  <c r="O10" i="61"/>
  <c r="I7" i="61"/>
  <c r="M7" i="57"/>
  <c r="L7" i="57"/>
  <c r="O8" i="57"/>
  <c r="O7" i="57"/>
  <c r="O3" i="57"/>
  <c r="M7" i="55"/>
  <c r="L8" i="58"/>
  <c r="P8" i="58"/>
  <c r="M7" i="58"/>
  <c r="O7" i="58"/>
  <c r="O3" i="58"/>
  <c r="J7" i="61"/>
  <c r="P7" i="61"/>
  <c r="O7" i="61"/>
  <c r="J9" i="61"/>
  <c r="P9" i="61"/>
  <c r="O3" i="61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<sst xmlns="http://schemas.openxmlformats.org/spreadsheetml/2006/main" count="437" uniqueCount="119">
  <si>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</si>
  <si>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</si>
  <si>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</si>
  <si>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</si>
  <si>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</si>
  <si>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</si>
  <si>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</si>
  <si>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</si>
  <si>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</si>
  <si>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</si>
  <si>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</si>
  <si>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</si>
  <si>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</si>
  <si>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</si>
  <si>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</si>
  <si>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</si>
  <si>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</si>
  <si>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</si>
  <si>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</si>
  <si>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</si>
  <si>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</si>
  <si>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</si>
  <si>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</si>
  <si>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</si>
  <si>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</si>
  <si>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</si>
  <si>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</si>
  <si>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</si>
  <si>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</si>
  <si>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</si>
  <si>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</si>
  <si>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</si>
  <si>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</si>
  <si>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</si>
  <si>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</si>
  <si>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</si>
  <si>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</si>
  <si>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</si>
  <si>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</si>
  <si>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</si>
  <si>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</si>
  <si>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</si>
  <si>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</si>
  <si>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</si>
  <si>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</si>
  <si>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</si>
  <si>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</si>
  <si>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</si>
  <si>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</si>
  <si>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</si>
  <si>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</si>
  <si>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</si>
  <si>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</si>
  <si>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</si>
  <si>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</si>
  <si>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</si>
  <si>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</si>
  <si>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</si>
  <si>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</si>
  <si>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</si>
  <si>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</si>
  <si>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</si>
  <si>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</si>
  <si>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</si>
  <si>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</si>
  <si>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</si>
  <si>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</si>
  <si>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</si>
  <si>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</si>
  <si>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</si>
  <si>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</si>
  <si>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</si>
  <si>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</si>
  <si>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</si>
  <si>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</si>
  <si>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</si>
  <si>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</si>
  <si>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</si>
  <si>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</si>
  <si>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</si>
  <si>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</si>
  <si>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</si>
  <si>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</si>
  <si>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</si>
  <si>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</si>
  <si>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</si>
  <si>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</si>
  <si>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</si>
  <si>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</si>
  <si>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</si>
  <si>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</si>
  <si>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</si>
  <si>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</si>
  <si>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</si>
  <si>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</si>
  <si>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</si>
  <si>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</si>
  <si>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</si>
  <si>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</si>
  <si>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</si>
  <si>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</si>
  <si>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</si>
  <si>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</si>
  <si>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</si>
  <si>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</si>
  <si>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</si>
  <si>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</si>
  <si>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</si>
  <si>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</si>
  <si>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</si>
  <si>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</si>
  <si>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</si>
  <si>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</si>
  <si>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</si>
  <si>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</si>
  <si>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</si>
  <si>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</si>
  <si>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 9월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</si>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</sst>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28" name="Line 1">
          <a:extLst>
            <a:ext uri="{FF2B5EF4-FFF2-40B4-BE49-F238E27FC236}">
              <a16:creationId xmlns:a16="http://schemas.microsoft.com/office/drawing/2014/main" id="{C3BC4B57-4CA8-AF4B-C317-3143AFCB9D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29" name="Line 1">
          <a:extLst>
            <a:ext uri="{FF2B5EF4-FFF2-40B4-BE49-F238E27FC236}">
              <a16:creationId xmlns:a16="http://schemas.microsoft.com/office/drawing/2014/main" id="{3414D681-81F7-3118-30CE-06E3F14013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0" name="Line 1">
          <a:extLst>
            <a:ext uri="{FF2B5EF4-FFF2-40B4-BE49-F238E27FC236}">
              <a16:creationId xmlns:a16="http://schemas.microsoft.com/office/drawing/2014/main" id="{913247D1-CC24-E601-8DB9-46FAF06A3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1" name="Line 1">
          <a:extLst>
            <a:ext uri="{FF2B5EF4-FFF2-40B4-BE49-F238E27FC236}">
              <a16:creationId xmlns:a16="http://schemas.microsoft.com/office/drawing/2014/main" id="{2CEB613A-3E71-4082-9B80-48E6FECAC4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2" name="Line 1">
          <a:extLst>
            <a:ext uri="{FF2B5EF4-FFF2-40B4-BE49-F238E27FC236}">
              <a16:creationId xmlns:a16="http://schemas.microsoft.com/office/drawing/2014/main" id="{0465290C-58FC-E30A-EDB6-FC5063A0BE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3" name="Line 1">
          <a:extLst>
            <a:ext uri="{FF2B5EF4-FFF2-40B4-BE49-F238E27FC236}">
              <a16:creationId xmlns:a16="http://schemas.microsoft.com/office/drawing/2014/main" id="{3749366D-9094-C50E-2749-BD7C6E298D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4" name="Line 1">
          <a:extLst>
            <a:ext uri="{FF2B5EF4-FFF2-40B4-BE49-F238E27FC236}">
              <a16:creationId xmlns:a16="http://schemas.microsoft.com/office/drawing/2014/main" id="{0D8237A2-0331-4A72-DA20-3FC7D3ACB1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5" name="Line 1">
          <a:extLst>
            <a:ext uri="{FF2B5EF4-FFF2-40B4-BE49-F238E27FC236}">
              <a16:creationId xmlns:a16="http://schemas.microsoft.com/office/drawing/2014/main" id="{37CE7C0B-880E-8445-C849-E4A0C81B20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6" name="Line 1">
          <a:extLst>
            <a:ext uri="{FF2B5EF4-FFF2-40B4-BE49-F238E27FC236}">
              <a16:creationId xmlns:a16="http://schemas.microsoft.com/office/drawing/2014/main" id="{ABBB305B-5AA1-0D70-61CF-750635004A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7" name="Line 1">
          <a:extLst>
            <a:ext uri="{FF2B5EF4-FFF2-40B4-BE49-F238E27FC236}">
              <a16:creationId xmlns:a16="http://schemas.microsoft.com/office/drawing/2014/main" id="{21D6D4E2-341E-D913-B937-296F18D37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8" name="Line 1">
          <a:extLst>
            <a:ext uri="{FF2B5EF4-FFF2-40B4-BE49-F238E27FC236}">
              <a16:creationId xmlns:a16="http://schemas.microsoft.com/office/drawing/2014/main" id="{325E4484-DCC2-8BC0-6CA8-11B6377C0D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39" name="Line 1">
          <a:extLst>
            <a:ext uri="{FF2B5EF4-FFF2-40B4-BE49-F238E27FC236}">
              <a16:creationId xmlns:a16="http://schemas.microsoft.com/office/drawing/2014/main" id="{A85C45C4-EFCC-7B1E-61D2-EF5CA05BF6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0" name="Line 1">
          <a:extLst>
            <a:ext uri="{FF2B5EF4-FFF2-40B4-BE49-F238E27FC236}">
              <a16:creationId xmlns:a16="http://schemas.microsoft.com/office/drawing/2014/main" id="{3E382FF5-D705-A4E2-51D7-7311740E0F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1" name="Line 1">
          <a:extLst>
            <a:ext uri="{FF2B5EF4-FFF2-40B4-BE49-F238E27FC236}">
              <a16:creationId xmlns:a16="http://schemas.microsoft.com/office/drawing/2014/main" id="{CD35102A-0C94-E30B-82B7-C93A1D77F4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2" name="Line 1">
          <a:extLst>
            <a:ext uri="{FF2B5EF4-FFF2-40B4-BE49-F238E27FC236}">
              <a16:creationId xmlns:a16="http://schemas.microsoft.com/office/drawing/2014/main" id="{7A28A8B9-4E21-B4A1-F9FB-D084708F4B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3" name="Line 1">
          <a:extLst>
            <a:ext uri="{FF2B5EF4-FFF2-40B4-BE49-F238E27FC236}">
              <a16:creationId xmlns:a16="http://schemas.microsoft.com/office/drawing/2014/main" id="{3EE4A8B2-28BD-ECC4-9DA3-12EF53C6E8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4" name="Line 1">
          <a:extLst>
            <a:ext uri="{FF2B5EF4-FFF2-40B4-BE49-F238E27FC236}">
              <a16:creationId xmlns:a16="http://schemas.microsoft.com/office/drawing/2014/main" id="{F42DF706-CA44-C855-50CD-FDA3D1326D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5" name="Line 1">
          <a:extLst>
            <a:ext uri="{FF2B5EF4-FFF2-40B4-BE49-F238E27FC236}">
              <a16:creationId xmlns:a16="http://schemas.microsoft.com/office/drawing/2014/main" id="{D38A6E8F-7ABA-5297-00F6-A4ECA17040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6" name="Line 1">
          <a:extLst>
            <a:ext uri="{FF2B5EF4-FFF2-40B4-BE49-F238E27FC236}">
              <a16:creationId xmlns:a16="http://schemas.microsoft.com/office/drawing/2014/main" id="{B498EADA-9757-934E-C82B-E1362DCAC1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7" name="Line 1">
          <a:extLst>
            <a:ext uri="{FF2B5EF4-FFF2-40B4-BE49-F238E27FC236}">
              <a16:creationId xmlns:a16="http://schemas.microsoft.com/office/drawing/2014/main" id="{2F454EC8-C59F-5848-89D7-0046CAAAE1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8" name="Line 1">
          <a:extLst>
            <a:ext uri="{FF2B5EF4-FFF2-40B4-BE49-F238E27FC236}">
              <a16:creationId xmlns:a16="http://schemas.microsoft.com/office/drawing/2014/main" id="{28D1E4A2-C9FB-A7FB-92EE-9311D2BF32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49" name="Line 1">
          <a:extLst>
            <a:ext uri="{FF2B5EF4-FFF2-40B4-BE49-F238E27FC236}">
              <a16:creationId xmlns:a16="http://schemas.microsoft.com/office/drawing/2014/main" id="{1EA9F631-41AB-7BC0-B643-3CB4C49B0D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0" name="Line 1">
          <a:extLst>
            <a:ext uri="{FF2B5EF4-FFF2-40B4-BE49-F238E27FC236}">
              <a16:creationId xmlns:a16="http://schemas.microsoft.com/office/drawing/2014/main" id="{92DF1B38-C767-1296-372D-3D69EE2FE6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1" name="Line 1">
          <a:extLst>
            <a:ext uri="{FF2B5EF4-FFF2-40B4-BE49-F238E27FC236}">
              <a16:creationId xmlns:a16="http://schemas.microsoft.com/office/drawing/2014/main" id="{F5136C64-381B-42A4-017F-9732D382A9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2" name="Line 1">
          <a:extLst>
            <a:ext uri="{FF2B5EF4-FFF2-40B4-BE49-F238E27FC236}">
              <a16:creationId xmlns:a16="http://schemas.microsoft.com/office/drawing/2014/main" id="{595FA2D8-6B0C-360F-C181-111DF9D5F9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3" name="Line 1">
          <a:extLst>
            <a:ext uri="{FF2B5EF4-FFF2-40B4-BE49-F238E27FC236}">
              <a16:creationId xmlns:a16="http://schemas.microsoft.com/office/drawing/2014/main" id="{170EFF80-57AD-70D1-8A59-3D3595347E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4" name="Line 1">
          <a:extLst>
            <a:ext uri="{FF2B5EF4-FFF2-40B4-BE49-F238E27FC236}">
              <a16:creationId xmlns:a16="http://schemas.microsoft.com/office/drawing/2014/main" id="{425C4503-F7ED-FAD4-1015-3790B0EFCC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5" name="Line 1">
          <a:extLst>
            <a:ext uri="{FF2B5EF4-FFF2-40B4-BE49-F238E27FC236}">
              <a16:creationId xmlns:a16="http://schemas.microsoft.com/office/drawing/2014/main" id="{91C98AB4-6FC4-A00F-DFC7-0A431AC6A1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6" name="Line 1">
          <a:extLst>
            <a:ext uri="{FF2B5EF4-FFF2-40B4-BE49-F238E27FC236}">
              <a16:creationId xmlns:a16="http://schemas.microsoft.com/office/drawing/2014/main" id="{6D79C030-D9CA-7CAF-9714-F9A1A0827B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7" name="Line 1">
          <a:extLst>
            <a:ext uri="{FF2B5EF4-FFF2-40B4-BE49-F238E27FC236}">
              <a16:creationId xmlns:a16="http://schemas.microsoft.com/office/drawing/2014/main" id="{CBFF870F-FFF7-CB76-5E15-70DAAFACFC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8" name="Line 1">
          <a:extLst>
            <a:ext uri="{FF2B5EF4-FFF2-40B4-BE49-F238E27FC236}">
              <a16:creationId xmlns:a16="http://schemas.microsoft.com/office/drawing/2014/main" id="{6253B7B5-B352-2F46-4263-C7BC51A1E4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59" name="Line 1">
          <a:extLst>
            <a:ext uri="{FF2B5EF4-FFF2-40B4-BE49-F238E27FC236}">
              <a16:creationId xmlns:a16="http://schemas.microsoft.com/office/drawing/2014/main" id="{E7D0D360-F4E9-A970-AEF5-E6DA15FFDE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0" name="Line 1">
          <a:extLst>
            <a:ext uri="{FF2B5EF4-FFF2-40B4-BE49-F238E27FC236}">
              <a16:creationId xmlns:a16="http://schemas.microsoft.com/office/drawing/2014/main" id="{02B09E51-B97D-31EB-8483-BBA418831E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1" name="Line 1">
          <a:extLst>
            <a:ext uri="{FF2B5EF4-FFF2-40B4-BE49-F238E27FC236}">
              <a16:creationId xmlns:a16="http://schemas.microsoft.com/office/drawing/2014/main" id="{3DDFA9A3-4A5A-4451-A6F9-839CEF03E6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2" name="Line 1">
          <a:extLst>
            <a:ext uri="{FF2B5EF4-FFF2-40B4-BE49-F238E27FC236}">
              <a16:creationId xmlns:a16="http://schemas.microsoft.com/office/drawing/2014/main" id="{69019443-E191-1534-280F-59C93DEFDE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3" name="Line 1">
          <a:extLst>
            <a:ext uri="{FF2B5EF4-FFF2-40B4-BE49-F238E27FC236}">
              <a16:creationId xmlns:a16="http://schemas.microsoft.com/office/drawing/2014/main" id="{9312682F-A1A7-3E4D-119A-C0109E9E18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4" name="Line 1">
          <a:extLst>
            <a:ext uri="{FF2B5EF4-FFF2-40B4-BE49-F238E27FC236}">
              <a16:creationId xmlns:a16="http://schemas.microsoft.com/office/drawing/2014/main" id="{88291B7A-5584-9F8C-5D21-F41998B9A4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5" name="Line 1">
          <a:extLst>
            <a:ext uri="{FF2B5EF4-FFF2-40B4-BE49-F238E27FC236}">
              <a16:creationId xmlns:a16="http://schemas.microsoft.com/office/drawing/2014/main" id="{DD9E657F-CEF3-E8D6-2721-9517433F39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6" name="Line 1">
          <a:extLst>
            <a:ext uri="{FF2B5EF4-FFF2-40B4-BE49-F238E27FC236}">
              <a16:creationId xmlns:a16="http://schemas.microsoft.com/office/drawing/2014/main" id="{DF4229C5-4170-238C-3B05-1F3A2869C3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7" name="Line 1">
          <a:extLst>
            <a:ext uri="{FF2B5EF4-FFF2-40B4-BE49-F238E27FC236}">
              <a16:creationId xmlns:a16="http://schemas.microsoft.com/office/drawing/2014/main" id="{B6575DF3-F709-8689-136E-23FAA28635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8" name="Line 1">
          <a:extLst>
            <a:ext uri="{FF2B5EF4-FFF2-40B4-BE49-F238E27FC236}">
              <a16:creationId xmlns:a16="http://schemas.microsoft.com/office/drawing/2014/main" id="{B1330E34-6E0C-DCE3-2B89-6A5FF60BFB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569" name="Line 1">
          <a:extLst>
            <a:ext uri="{FF2B5EF4-FFF2-40B4-BE49-F238E27FC236}">
              <a16:creationId xmlns:a16="http://schemas.microsoft.com/office/drawing/2014/main" id="{063F1F11-A272-CF25-957B-C8988E8D38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17" name="Line 1">
          <a:extLst>
            <a:ext uri="{FF2B5EF4-FFF2-40B4-BE49-F238E27FC236}">
              <a16:creationId xmlns:a16="http://schemas.microsoft.com/office/drawing/2014/main" id="{66E98AC5-9695-B95A-E4B6-F54E7E9971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18" name="Line 1">
          <a:extLst>
            <a:ext uri="{FF2B5EF4-FFF2-40B4-BE49-F238E27FC236}">
              <a16:creationId xmlns:a16="http://schemas.microsoft.com/office/drawing/2014/main" id="{A5A131A0-23B5-2FC4-2261-86BBF87371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19" name="Line 1">
          <a:extLst>
            <a:ext uri="{FF2B5EF4-FFF2-40B4-BE49-F238E27FC236}">
              <a16:creationId xmlns:a16="http://schemas.microsoft.com/office/drawing/2014/main" id="{EFCF0296-FF6A-B5B5-69F2-5C8F293EC0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0" name="Line 1">
          <a:extLst>
            <a:ext uri="{FF2B5EF4-FFF2-40B4-BE49-F238E27FC236}">
              <a16:creationId xmlns:a16="http://schemas.microsoft.com/office/drawing/2014/main" id="{8AAEEDEB-047D-0719-927E-4886294367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1" name="Line 1">
          <a:extLst>
            <a:ext uri="{FF2B5EF4-FFF2-40B4-BE49-F238E27FC236}">
              <a16:creationId xmlns:a16="http://schemas.microsoft.com/office/drawing/2014/main" id="{ADA4B750-DE99-21B8-05C9-B7771B2B4B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2" name="Line 1">
          <a:extLst>
            <a:ext uri="{FF2B5EF4-FFF2-40B4-BE49-F238E27FC236}">
              <a16:creationId xmlns:a16="http://schemas.microsoft.com/office/drawing/2014/main" id="{1E098C9C-582D-0E8C-403A-01AD103A4B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3" name="Line 1">
          <a:extLst>
            <a:ext uri="{FF2B5EF4-FFF2-40B4-BE49-F238E27FC236}">
              <a16:creationId xmlns:a16="http://schemas.microsoft.com/office/drawing/2014/main" id="{06F63417-DF01-BF11-6484-110ECC7D0A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4" name="Line 1">
          <a:extLst>
            <a:ext uri="{FF2B5EF4-FFF2-40B4-BE49-F238E27FC236}">
              <a16:creationId xmlns:a16="http://schemas.microsoft.com/office/drawing/2014/main" id="{EAFCD04A-12AE-883C-07AA-20D6931797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5" name="Line 1">
          <a:extLst>
            <a:ext uri="{FF2B5EF4-FFF2-40B4-BE49-F238E27FC236}">
              <a16:creationId xmlns:a16="http://schemas.microsoft.com/office/drawing/2014/main" id="{FFF4F1FE-2817-3651-CD84-46B5A30E8D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6" name="Line 1">
          <a:extLst>
            <a:ext uri="{FF2B5EF4-FFF2-40B4-BE49-F238E27FC236}">
              <a16:creationId xmlns:a16="http://schemas.microsoft.com/office/drawing/2014/main" id="{C3A15956-0EC2-420E-5EC4-EB27682077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7" name="Line 1">
          <a:extLst>
            <a:ext uri="{FF2B5EF4-FFF2-40B4-BE49-F238E27FC236}">
              <a16:creationId xmlns:a16="http://schemas.microsoft.com/office/drawing/2014/main" id="{0A7E6295-DD19-EF20-E8C4-A1A124209F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8" name="Line 1">
          <a:extLst>
            <a:ext uri="{FF2B5EF4-FFF2-40B4-BE49-F238E27FC236}">
              <a16:creationId xmlns:a16="http://schemas.microsoft.com/office/drawing/2014/main" id="{E4C2AA61-6320-A7AE-2C3E-1F92A019AA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29" name="Line 1">
          <a:extLst>
            <a:ext uri="{FF2B5EF4-FFF2-40B4-BE49-F238E27FC236}">
              <a16:creationId xmlns:a16="http://schemas.microsoft.com/office/drawing/2014/main" id="{3099E411-A406-CD90-DF2B-B5B276B89C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30" name="Line 1">
          <a:extLst>
            <a:ext uri="{FF2B5EF4-FFF2-40B4-BE49-F238E27FC236}">
              <a16:creationId xmlns:a16="http://schemas.microsoft.com/office/drawing/2014/main" id="{1E6A56D2-2FCC-5E9D-6216-D5F27CE566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631" name="Line 1">
          <a:extLst>
            <a:ext uri="{FF2B5EF4-FFF2-40B4-BE49-F238E27FC236}">
              <a16:creationId xmlns:a16="http://schemas.microsoft.com/office/drawing/2014/main" id="{640D38D8-D8B6-4712-FB9E-863BEC6542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28" name="Line 1">
          <a:extLst>
            <a:ext uri="{FF2B5EF4-FFF2-40B4-BE49-F238E27FC236}">
              <a16:creationId xmlns:a16="http://schemas.microsoft.com/office/drawing/2014/main" id="{6B00D802-2FC6-9EA2-3BA8-7CD1042D63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29" name="Line 1">
          <a:extLst>
            <a:ext uri="{FF2B5EF4-FFF2-40B4-BE49-F238E27FC236}">
              <a16:creationId xmlns:a16="http://schemas.microsoft.com/office/drawing/2014/main" id="{98C6A26C-570A-C8A5-690D-9B018E8F53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0" name="Line 1">
          <a:extLst>
            <a:ext uri="{FF2B5EF4-FFF2-40B4-BE49-F238E27FC236}">
              <a16:creationId xmlns:a16="http://schemas.microsoft.com/office/drawing/2014/main" id="{F9B3E5C8-3003-7298-CC13-45DB55A9ED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1" name="Line 1">
          <a:extLst>
            <a:ext uri="{FF2B5EF4-FFF2-40B4-BE49-F238E27FC236}">
              <a16:creationId xmlns:a16="http://schemas.microsoft.com/office/drawing/2014/main" id="{39BB4A43-94E5-B5B6-DF01-D50894FAB7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2" name="Line 1">
          <a:extLst>
            <a:ext uri="{FF2B5EF4-FFF2-40B4-BE49-F238E27FC236}">
              <a16:creationId xmlns:a16="http://schemas.microsoft.com/office/drawing/2014/main" id="{92E86CE6-30DC-2FAD-9685-FBEAA10B6C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3" name="Line 1">
          <a:extLst>
            <a:ext uri="{FF2B5EF4-FFF2-40B4-BE49-F238E27FC236}">
              <a16:creationId xmlns:a16="http://schemas.microsoft.com/office/drawing/2014/main" id="{76EA454E-933E-47EA-A5F4-ACCEA18131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4" name="Line 1">
          <a:extLst>
            <a:ext uri="{FF2B5EF4-FFF2-40B4-BE49-F238E27FC236}">
              <a16:creationId xmlns:a16="http://schemas.microsoft.com/office/drawing/2014/main" id="{F419297F-3FCF-9802-7F40-1EB33888D7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5" name="Line 1">
          <a:extLst>
            <a:ext uri="{FF2B5EF4-FFF2-40B4-BE49-F238E27FC236}">
              <a16:creationId xmlns:a16="http://schemas.microsoft.com/office/drawing/2014/main" id="{ABED0F44-042A-B8CC-3418-553171DFAA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6" name="Line 1">
          <a:extLst>
            <a:ext uri="{FF2B5EF4-FFF2-40B4-BE49-F238E27FC236}">
              <a16:creationId xmlns:a16="http://schemas.microsoft.com/office/drawing/2014/main" id="{4320AD6A-B856-9D58-47AC-3B5B054232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7" name="Line 1">
          <a:extLst>
            <a:ext uri="{FF2B5EF4-FFF2-40B4-BE49-F238E27FC236}">
              <a16:creationId xmlns:a16="http://schemas.microsoft.com/office/drawing/2014/main" id="{3CF7686C-FB28-0727-F50E-ADDCE1678E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8" name="Line 1">
          <a:extLst>
            <a:ext uri="{FF2B5EF4-FFF2-40B4-BE49-F238E27FC236}">
              <a16:creationId xmlns:a16="http://schemas.microsoft.com/office/drawing/2014/main" id="{BB054BE6-214F-590C-D0A9-9ED5D04DCA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39" name="Line 1">
          <a:extLst>
            <a:ext uri="{FF2B5EF4-FFF2-40B4-BE49-F238E27FC236}">
              <a16:creationId xmlns:a16="http://schemas.microsoft.com/office/drawing/2014/main" id="{23FDE8E3-4526-1A68-961C-BB0B96C3FF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0" name="Line 1">
          <a:extLst>
            <a:ext uri="{FF2B5EF4-FFF2-40B4-BE49-F238E27FC236}">
              <a16:creationId xmlns:a16="http://schemas.microsoft.com/office/drawing/2014/main" id="{B3D50696-A3C3-3830-A04F-A2230FE077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1" name="Line 1">
          <a:extLst>
            <a:ext uri="{FF2B5EF4-FFF2-40B4-BE49-F238E27FC236}">
              <a16:creationId xmlns:a16="http://schemas.microsoft.com/office/drawing/2014/main" id="{9164736B-A9DB-36F0-E4A8-74F90174E1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2" name="Line 1">
          <a:extLst>
            <a:ext uri="{FF2B5EF4-FFF2-40B4-BE49-F238E27FC236}">
              <a16:creationId xmlns:a16="http://schemas.microsoft.com/office/drawing/2014/main" id="{081E9096-5E2B-25B3-B464-18323225DF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3" name="Line 1">
          <a:extLst>
            <a:ext uri="{FF2B5EF4-FFF2-40B4-BE49-F238E27FC236}">
              <a16:creationId xmlns:a16="http://schemas.microsoft.com/office/drawing/2014/main" id="{8CF3B9FE-3B1E-7128-2A85-3F94F1F881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4" name="Line 1">
          <a:extLst>
            <a:ext uri="{FF2B5EF4-FFF2-40B4-BE49-F238E27FC236}">
              <a16:creationId xmlns:a16="http://schemas.microsoft.com/office/drawing/2014/main" id="{C05E05E6-958E-EDFE-AFF7-1C33F5EA9D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5" name="Line 1">
          <a:extLst>
            <a:ext uri="{FF2B5EF4-FFF2-40B4-BE49-F238E27FC236}">
              <a16:creationId xmlns:a16="http://schemas.microsoft.com/office/drawing/2014/main" id="{950A5613-F330-C24E-E130-16110553DD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6" name="Line 1">
          <a:extLst>
            <a:ext uri="{FF2B5EF4-FFF2-40B4-BE49-F238E27FC236}">
              <a16:creationId xmlns:a16="http://schemas.microsoft.com/office/drawing/2014/main" id="{5BB7A0FB-B9C3-BE19-8C4B-B073BE1897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7" name="Line 1">
          <a:extLst>
            <a:ext uri="{FF2B5EF4-FFF2-40B4-BE49-F238E27FC236}">
              <a16:creationId xmlns:a16="http://schemas.microsoft.com/office/drawing/2014/main" id="{4E0949F9-5190-37AF-F83F-5F62E833DF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8" name="Line 1">
          <a:extLst>
            <a:ext uri="{FF2B5EF4-FFF2-40B4-BE49-F238E27FC236}">
              <a16:creationId xmlns:a16="http://schemas.microsoft.com/office/drawing/2014/main" id="{B61D488A-E80A-3CD8-B711-A92A4DBF3B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49" name="Line 1">
          <a:extLst>
            <a:ext uri="{FF2B5EF4-FFF2-40B4-BE49-F238E27FC236}">
              <a16:creationId xmlns:a16="http://schemas.microsoft.com/office/drawing/2014/main" id="{97F625CF-6A70-1098-A32A-CFD85576BD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50" name="Line 1">
          <a:extLst>
            <a:ext uri="{FF2B5EF4-FFF2-40B4-BE49-F238E27FC236}">
              <a16:creationId xmlns:a16="http://schemas.microsoft.com/office/drawing/2014/main" id="{F669A164-6B4C-9B5D-AF04-0B83264680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51" name="Line 1">
          <a:extLst>
            <a:ext uri="{FF2B5EF4-FFF2-40B4-BE49-F238E27FC236}">
              <a16:creationId xmlns:a16="http://schemas.microsoft.com/office/drawing/2014/main" id="{E59C183E-1190-7E89-65E2-5AC60663A6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52" name="Line 1">
          <a:extLst>
            <a:ext uri="{FF2B5EF4-FFF2-40B4-BE49-F238E27FC236}">
              <a16:creationId xmlns:a16="http://schemas.microsoft.com/office/drawing/2014/main" id="{2B16DA62-9886-E7C6-1B5C-56589B6FB7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53" name="Line 1">
          <a:extLst>
            <a:ext uri="{FF2B5EF4-FFF2-40B4-BE49-F238E27FC236}">
              <a16:creationId xmlns:a16="http://schemas.microsoft.com/office/drawing/2014/main" id="{728973DB-72DE-457E-021C-E765B9B04A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754" name="Line 1">
          <a:extLst>
            <a:ext uri="{FF2B5EF4-FFF2-40B4-BE49-F238E27FC236}">
              <a16:creationId xmlns:a16="http://schemas.microsoft.com/office/drawing/2014/main" id="{03EE6BD6-EBFF-C7AC-0AF6-09D3BE740E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1" name="Line 1">
          <a:extLst>
            <a:ext uri="{FF2B5EF4-FFF2-40B4-BE49-F238E27FC236}">
              <a16:creationId xmlns:a16="http://schemas.microsoft.com/office/drawing/2014/main" id="{F5A5A5DB-FB88-FF19-2E0C-2D03410338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2" name="Line 1">
          <a:extLst>
            <a:ext uri="{FF2B5EF4-FFF2-40B4-BE49-F238E27FC236}">
              <a16:creationId xmlns:a16="http://schemas.microsoft.com/office/drawing/2014/main" id="{AC7AF721-EED7-C523-773D-F00A6D5062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3" name="Line 1">
          <a:extLst>
            <a:ext uri="{FF2B5EF4-FFF2-40B4-BE49-F238E27FC236}">
              <a16:creationId xmlns:a16="http://schemas.microsoft.com/office/drawing/2014/main" id="{0BCE69E8-A3FA-1A20-6849-7208D80AC0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4" name="Line 1">
          <a:extLst>
            <a:ext uri="{FF2B5EF4-FFF2-40B4-BE49-F238E27FC236}">
              <a16:creationId xmlns:a16="http://schemas.microsoft.com/office/drawing/2014/main" id="{1A4076DF-D9A2-F7AF-BE31-8FD8F9DDC3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5" name="Line 1">
          <a:extLst>
            <a:ext uri="{FF2B5EF4-FFF2-40B4-BE49-F238E27FC236}">
              <a16:creationId xmlns:a16="http://schemas.microsoft.com/office/drawing/2014/main" id="{8D117EB5-2F2D-5B9F-2C4A-CDEB6F4AD0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6" name="Line 1">
          <a:extLst>
            <a:ext uri="{FF2B5EF4-FFF2-40B4-BE49-F238E27FC236}">
              <a16:creationId xmlns:a16="http://schemas.microsoft.com/office/drawing/2014/main" id="{67E29724-0A17-4BD4-4C0A-9E6A752748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7" name="Line 1">
          <a:extLst>
            <a:ext uri="{FF2B5EF4-FFF2-40B4-BE49-F238E27FC236}">
              <a16:creationId xmlns:a16="http://schemas.microsoft.com/office/drawing/2014/main" id="{771D6FAE-6F19-E4CE-5DD0-64F6E2470B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8" name="Line 1">
          <a:extLst>
            <a:ext uri="{FF2B5EF4-FFF2-40B4-BE49-F238E27FC236}">
              <a16:creationId xmlns:a16="http://schemas.microsoft.com/office/drawing/2014/main" id="{A8A55D2A-C76C-12F4-5A11-CD01D5C39A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49" name="Line 1">
          <a:extLst>
            <a:ext uri="{FF2B5EF4-FFF2-40B4-BE49-F238E27FC236}">
              <a16:creationId xmlns:a16="http://schemas.microsoft.com/office/drawing/2014/main" id="{82A002FC-808F-653D-8BF6-88274FA25E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50" name="Line 1">
          <a:extLst>
            <a:ext uri="{FF2B5EF4-FFF2-40B4-BE49-F238E27FC236}">
              <a16:creationId xmlns:a16="http://schemas.microsoft.com/office/drawing/2014/main" id="{F05DB953-F962-B5B7-AE5F-962345B99C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51" name="Line 1">
          <a:extLst>
            <a:ext uri="{FF2B5EF4-FFF2-40B4-BE49-F238E27FC236}">
              <a16:creationId xmlns:a16="http://schemas.microsoft.com/office/drawing/2014/main" id="{89B3AA27-1AF7-C083-626C-9D1760229E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52" name="Line 1">
          <a:extLst>
            <a:ext uri="{FF2B5EF4-FFF2-40B4-BE49-F238E27FC236}">
              <a16:creationId xmlns:a16="http://schemas.microsoft.com/office/drawing/2014/main" id="{8AF632C3-738D-F5AD-1EB6-0BD171ABE4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53" name="Line 1">
          <a:extLst>
            <a:ext uri="{FF2B5EF4-FFF2-40B4-BE49-F238E27FC236}">
              <a16:creationId xmlns:a16="http://schemas.microsoft.com/office/drawing/2014/main" id="{294FE4F3-0341-F6B4-7FA5-AC9648A72D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54" name="Line 1">
          <a:extLst>
            <a:ext uri="{FF2B5EF4-FFF2-40B4-BE49-F238E27FC236}">
              <a16:creationId xmlns:a16="http://schemas.microsoft.com/office/drawing/2014/main" id="{1683C64C-DEE4-14EA-FC41-E209384850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655" name="Line 1">
          <a:extLst>
            <a:ext uri="{FF2B5EF4-FFF2-40B4-BE49-F238E27FC236}">
              <a16:creationId xmlns:a16="http://schemas.microsoft.com/office/drawing/2014/main" id="{7E594C0D-5621-C82B-EB89-712FB88305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2" name="Line 1">
          <a:extLst>
            <a:ext uri="{FF2B5EF4-FFF2-40B4-BE49-F238E27FC236}">
              <a16:creationId xmlns:a16="http://schemas.microsoft.com/office/drawing/2014/main" id="{472447ED-542F-7DAE-DC82-BA1FD76B8D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3" name="Line 1">
          <a:extLst>
            <a:ext uri="{FF2B5EF4-FFF2-40B4-BE49-F238E27FC236}">
              <a16:creationId xmlns:a16="http://schemas.microsoft.com/office/drawing/2014/main" id="{01B76950-3E81-6D82-02C4-CC7E265032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4" name="Line 1">
          <a:extLst>
            <a:ext uri="{FF2B5EF4-FFF2-40B4-BE49-F238E27FC236}">
              <a16:creationId xmlns:a16="http://schemas.microsoft.com/office/drawing/2014/main" id="{3BE0E8E5-17E0-2EAD-16BE-000116364F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5" name="Line 1">
          <a:extLst>
            <a:ext uri="{FF2B5EF4-FFF2-40B4-BE49-F238E27FC236}">
              <a16:creationId xmlns:a16="http://schemas.microsoft.com/office/drawing/2014/main" id="{9CE366D4-AD29-B2EE-2201-A0B509D7A2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6" name="Line 1">
          <a:extLst>
            <a:ext uri="{FF2B5EF4-FFF2-40B4-BE49-F238E27FC236}">
              <a16:creationId xmlns:a16="http://schemas.microsoft.com/office/drawing/2014/main" id="{CAF08082-9AB9-21E1-7AE8-E6599A5E2B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7" name="Line 1">
          <a:extLst>
            <a:ext uri="{FF2B5EF4-FFF2-40B4-BE49-F238E27FC236}">
              <a16:creationId xmlns:a16="http://schemas.microsoft.com/office/drawing/2014/main" id="{E3045199-5247-EE2F-1843-7627D5B3DA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8" name="Line 1">
          <a:extLst>
            <a:ext uri="{FF2B5EF4-FFF2-40B4-BE49-F238E27FC236}">
              <a16:creationId xmlns:a16="http://schemas.microsoft.com/office/drawing/2014/main" id="{B00770AD-0622-EDF0-6B3F-18AC26A132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9" name="Line 1">
          <a:extLst>
            <a:ext uri="{FF2B5EF4-FFF2-40B4-BE49-F238E27FC236}">
              <a16:creationId xmlns:a16="http://schemas.microsoft.com/office/drawing/2014/main" id="{92E92E55-F304-7042-C8A4-DD46FA8BF7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0" name="Line 1">
          <a:extLst>
            <a:ext uri="{FF2B5EF4-FFF2-40B4-BE49-F238E27FC236}">
              <a16:creationId xmlns:a16="http://schemas.microsoft.com/office/drawing/2014/main" id="{9F375A24-7C8F-4FCE-60E5-A617F935C2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1" name="Line 1">
          <a:extLst>
            <a:ext uri="{FF2B5EF4-FFF2-40B4-BE49-F238E27FC236}">
              <a16:creationId xmlns:a16="http://schemas.microsoft.com/office/drawing/2014/main" id="{0E8A3CCD-82AB-EF7E-CD41-11AD4F6F25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2" name="Line 1">
          <a:extLst>
            <a:ext uri="{FF2B5EF4-FFF2-40B4-BE49-F238E27FC236}">
              <a16:creationId xmlns:a16="http://schemas.microsoft.com/office/drawing/2014/main" id="{A0904568-0CEA-0229-EF8B-69ABB79831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3" name="Line 1">
          <a:extLst>
            <a:ext uri="{FF2B5EF4-FFF2-40B4-BE49-F238E27FC236}">
              <a16:creationId xmlns:a16="http://schemas.microsoft.com/office/drawing/2014/main" id="{C37C20F9-702C-1B71-22F0-6BDF331EC3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4" name="Line 1">
          <a:extLst>
            <a:ext uri="{FF2B5EF4-FFF2-40B4-BE49-F238E27FC236}">
              <a16:creationId xmlns:a16="http://schemas.microsoft.com/office/drawing/2014/main" id="{20B6EF2D-4241-9E30-F15B-59AB483824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5" name="Line 1">
          <a:extLst>
            <a:ext uri="{FF2B5EF4-FFF2-40B4-BE49-F238E27FC236}">
              <a16:creationId xmlns:a16="http://schemas.microsoft.com/office/drawing/2014/main" id="{5C3534E0-1C0C-9FB8-3B48-497AD2E2FD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6" name="Line 1">
          <a:extLst>
            <a:ext uri="{FF2B5EF4-FFF2-40B4-BE49-F238E27FC236}">
              <a16:creationId xmlns:a16="http://schemas.microsoft.com/office/drawing/2014/main" id="{336538FD-F745-ACED-CE4B-F5581BEFD9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7" name="Line 1">
          <a:extLst>
            <a:ext uri="{FF2B5EF4-FFF2-40B4-BE49-F238E27FC236}">
              <a16:creationId xmlns:a16="http://schemas.microsoft.com/office/drawing/2014/main" id="{E7FE2AA4-9066-3D42-6EA7-9E2BC6184D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8" name="Line 1">
          <a:extLst>
            <a:ext uri="{FF2B5EF4-FFF2-40B4-BE49-F238E27FC236}">
              <a16:creationId xmlns:a16="http://schemas.microsoft.com/office/drawing/2014/main" id="{5E5D181A-DD96-AE6B-68BF-5DAAE2AC07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69" name="Line 1">
          <a:extLst>
            <a:ext uri="{FF2B5EF4-FFF2-40B4-BE49-F238E27FC236}">
              <a16:creationId xmlns:a16="http://schemas.microsoft.com/office/drawing/2014/main" id="{7FACE0AA-837C-5401-0620-6759749F38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0" name="Line 1">
          <a:extLst>
            <a:ext uri="{FF2B5EF4-FFF2-40B4-BE49-F238E27FC236}">
              <a16:creationId xmlns:a16="http://schemas.microsoft.com/office/drawing/2014/main" id="{F52F253A-7B67-20C3-0F20-6D63FA783F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1" name="Line 1">
          <a:extLst>
            <a:ext uri="{FF2B5EF4-FFF2-40B4-BE49-F238E27FC236}">
              <a16:creationId xmlns:a16="http://schemas.microsoft.com/office/drawing/2014/main" id="{EE62D4FC-6CBF-A04A-81F7-C0D56D2E1B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2" name="Line 1">
          <a:extLst>
            <a:ext uri="{FF2B5EF4-FFF2-40B4-BE49-F238E27FC236}">
              <a16:creationId xmlns:a16="http://schemas.microsoft.com/office/drawing/2014/main" id="{89B93D36-5B54-B643-6C58-03BBEEECB3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3" name="Line 1">
          <a:extLst>
            <a:ext uri="{FF2B5EF4-FFF2-40B4-BE49-F238E27FC236}">
              <a16:creationId xmlns:a16="http://schemas.microsoft.com/office/drawing/2014/main" id="{0F4CBA3B-7D30-3B65-AD21-392C638C98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4" name="Line 1">
          <a:extLst>
            <a:ext uri="{FF2B5EF4-FFF2-40B4-BE49-F238E27FC236}">
              <a16:creationId xmlns:a16="http://schemas.microsoft.com/office/drawing/2014/main" id="{45B740FB-C88E-987B-652D-EB4D72EC34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5" name="Line 1">
          <a:extLst>
            <a:ext uri="{FF2B5EF4-FFF2-40B4-BE49-F238E27FC236}">
              <a16:creationId xmlns:a16="http://schemas.microsoft.com/office/drawing/2014/main" id="{BA27E92D-A0D4-7B77-B1A5-3359E697B7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6" name="Line 1">
          <a:extLst>
            <a:ext uri="{FF2B5EF4-FFF2-40B4-BE49-F238E27FC236}">
              <a16:creationId xmlns:a16="http://schemas.microsoft.com/office/drawing/2014/main" id="{F8296887-41EC-F884-68DA-43734808DC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7" name="Line 1">
          <a:extLst>
            <a:ext uri="{FF2B5EF4-FFF2-40B4-BE49-F238E27FC236}">
              <a16:creationId xmlns:a16="http://schemas.microsoft.com/office/drawing/2014/main" id="{508386C4-95BE-7260-BA01-613CB9ECFB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78" name="Line 1">
          <a:extLst>
            <a:ext uri="{FF2B5EF4-FFF2-40B4-BE49-F238E27FC236}">
              <a16:creationId xmlns:a16="http://schemas.microsoft.com/office/drawing/2014/main" id="{0752D607-0990-FD32-62A6-123F3D7FA5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45" name="Line 1">
          <a:extLst>
            <a:ext uri="{FF2B5EF4-FFF2-40B4-BE49-F238E27FC236}">
              <a16:creationId xmlns:a16="http://schemas.microsoft.com/office/drawing/2014/main" id="{4DA92573-D1C9-8A43-4D48-F1FD064ACE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46" name="Line 1">
          <a:extLst>
            <a:ext uri="{FF2B5EF4-FFF2-40B4-BE49-F238E27FC236}">
              <a16:creationId xmlns:a16="http://schemas.microsoft.com/office/drawing/2014/main" id="{1CAE1275-4A7D-0374-9417-A7B695094C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47" name="Line 1">
          <a:extLst>
            <a:ext uri="{FF2B5EF4-FFF2-40B4-BE49-F238E27FC236}">
              <a16:creationId xmlns:a16="http://schemas.microsoft.com/office/drawing/2014/main" id="{81F19C44-06A4-67DD-B9FB-A01C44E8C7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48" name="Line 1">
          <a:extLst>
            <a:ext uri="{FF2B5EF4-FFF2-40B4-BE49-F238E27FC236}">
              <a16:creationId xmlns:a16="http://schemas.microsoft.com/office/drawing/2014/main" id="{F586E944-964D-F589-23DE-D6F33DA044A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49" name="Line 1">
          <a:extLst>
            <a:ext uri="{FF2B5EF4-FFF2-40B4-BE49-F238E27FC236}">
              <a16:creationId xmlns:a16="http://schemas.microsoft.com/office/drawing/2014/main" id="{8CFC3A96-8E7A-592A-9AEF-F5502BFE6D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0" name="Line 1">
          <a:extLst>
            <a:ext uri="{FF2B5EF4-FFF2-40B4-BE49-F238E27FC236}">
              <a16:creationId xmlns:a16="http://schemas.microsoft.com/office/drawing/2014/main" id="{872687FF-B8B0-F346-255B-BCECA319D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1" name="Line 1">
          <a:extLst>
            <a:ext uri="{FF2B5EF4-FFF2-40B4-BE49-F238E27FC236}">
              <a16:creationId xmlns:a16="http://schemas.microsoft.com/office/drawing/2014/main" id="{C3B17095-CA61-7810-2538-0FDF8CFB92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2" name="Line 1">
          <a:extLst>
            <a:ext uri="{FF2B5EF4-FFF2-40B4-BE49-F238E27FC236}">
              <a16:creationId xmlns:a16="http://schemas.microsoft.com/office/drawing/2014/main" id="{8D677E33-DC48-F666-146E-EE21DC1704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3" name="Line 1">
          <a:extLst>
            <a:ext uri="{FF2B5EF4-FFF2-40B4-BE49-F238E27FC236}">
              <a16:creationId xmlns:a16="http://schemas.microsoft.com/office/drawing/2014/main" id="{86DF042A-197B-1008-C2D5-D692EBD9A0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4" name="Line 1">
          <a:extLst>
            <a:ext uri="{FF2B5EF4-FFF2-40B4-BE49-F238E27FC236}">
              <a16:creationId xmlns:a16="http://schemas.microsoft.com/office/drawing/2014/main" id="{A2641F88-3BC4-0C54-4D7E-B490670B0D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5" name="Line 1">
          <a:extLst>
            <a:ext uri="{FF2B5EF4-FFF2-40B4-BE49-F238E27FC236}">
              <a16:creationId xmlns:a16="http://schemas.microsoft.com/office/drawing/2014/main" id="{AA4CF833-2AD6-E802-7337-91EA75F25B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6" name="Line 1">
          <a:extLst>
            <a:ext uri="{FF2B5EF4-FFF2-40B4-BE49-F238E27FC236}">
              <a16:creationId xmlns:a16="http://schemas.microsoft.com/office/drawing/2014/main" id="{296FB6ED-B5D0-EFE5-779B-B576AC7857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7" name="Line 1">
          <a:extLst>
            <a:ext uri="{FF2B5EF4-FFF2-40B4-BE49-F238E27FC236}">
              <a16:creationId xmlns:a16="http://schemas.microsoft.com/office/drawing/2014/main" id="{571F2D34-B3B5-68EE-86AA-356A6E885F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8" name="Line 1">
          <a:extLst>
            <a:ext uri="{FF2B5EF4-FFF2-40B4-BE49-F238E27FC236}">
              <a16:creationId xmlns:a16="http://schemas.microsoft.com/office/drawing/2014/main" id="{32EAFC22-A45C-BAAD-AFAA-C6630CE14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59" name="Line 1">
          <a:extLst>
            <a:ext uri="{FF2B5EF4-FFF2-40B4-BE49-F238E27FC236}">
              <a16:creationId xmlns:a16="http://schemas.microsoft.com/office/drawing/2014/main" id="{CC146D3C-F6F7-FEF6-A36A-0635D83AFE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0" name="Line 1">
          <a:extLst>
            <a:ext uri="{FF2B5EF4-FFF2-40B4-BE49-F238E27FC236}">
              <a16:creationId xmlns:a16="http://schemas.microsoft.com/office/drawing/2014/main" id="{0E2F808C-21C1-BD45-B2F3-FB556922C8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1" name="Line 1">
          <a:extLst>
            <a:ext uri="{FF2B5EF4-FFF2-40B4-BE49-F238E27FC236}">
              <a16:creationId xmlns:a16="http://schemas.microsoft.com/office/drawing/2014/main" id="{10085770-76E5-394B-9445-3BC661AAFA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2" name="Line 1">
          <a:extLst>
            <a:ext uri="{FF2B5EF4-FFF2-40B4-BE49-F238E27FC236}">
              <a16:creationId xmlns:a16="http://schemas.microsoft.com/office/drawing/2014/main" id="{584D63BD-428E-8EF1-F459-F7573FE759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3" name="Line 1">
          <a:extLst>
            <a:ext uri="{FF2B5EF4-FFF2-40B4-BE49-F238E27FC236}">
              <a16:creationId xmlns:a16="http://schemas.microsoft.com/office/drawing/2014/main" id="{69E02A1E-FD05-A2DA-B624-B0D8213B72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4" name="Line 1">
          <a:extLst>
            <a:ext uri="{FF2B5EF4-FFF2-40B4-BE49-F238E27FC236}">
              <a16:creationId xmlns:a16="http://schemas.microsoft.com/office/drawing/2014/main" id="{8E0B9E8E-91B1-70B0-7BDF-81999F1D95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5" name="Line 1">
          <a:extLst>
            <a:ext uri="{FF2B5EF4-FFF2-40B4-BE49-F238E27FC236}">
              <a16:creationId xmlns:a16="http://schemas.microsoft.com/office/drawing/2014/main" id="{09CEE795-364F-E7E7-1C3C-F8EDC152FC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6" name="Line 1">
          <a:extLst>
            <a:ext uri="{FF2B5EF4-FFF2-40B4-BE49-F238E27FC236}">
              <a16:creationId xmlns:a16="http://schemas.microsoft.com/office/drawing/2014/main" id="{D4877D74-6B62-55ED-EDDB-EA4F17DBDE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7" name="Line 1">
          <a:extLst>
            <a:ext uri="{FF2B5EF4-FFF2-40B4-BE49-F238E27FC236}">
              <a16:creationId xmlns:a16="http://schemas.microsoft.com/office/drawing/2014/main" id="{B27F979F-7BF6-D827-1856-9043318FDC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8" name="Line 1">
          <a:extLst>
            <a:ext uri="{FF2B5EF4-FFF2-40B4-BE49-F238E27FC236}">
              <a16:creationId xmlns:a16="http://schemas.microsoft.com/office/drawing/2014/main" id="{7635454B-B635-D4DE-064B-B304FCFE23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69" name="Line 1">
          <a:extLst>
            <a:ext uri="{FF2B5EF4-FFF2-40B4-BE49-F238E27FC236}">
              <a16:creationId xmlns:a16="http://schemas.microsoft.com/office/drawing/2014/main" id="{57E46DC9-71F2-B1CC-E377-E3BC275A3B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0" name="Line 1">
          <a:extLst>
            <a:ext uri="{FF2B5EF4-FFF2-40B4-BE49-F238E27FC236}">
              <a16:creationId xmlns:a16="http://schemas.microsoft.com/office/drawing/2014/main" id="{B685E233-6BAF-C52D-DC11-72DC347247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1" name="Line 1">
          <a:extLst>
            <a:ext uri="{FF2B5EF4-FFF2-40B4-BE49-F238E27FC236}">
              <a16:creationId xmlns:a16="http://schemas.microsoft.com/office/drawing/2014/main" id="{C059EFBB-68B2-D28C-7E7A-BF6A083790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2" name="Line 1">
          <a:extLst>
            <a:ext uri="{FF2B5EF4-FFF2-40B4-BE49-F238E27FC236}">
              <a16:creationId xmlns:a16="http://schemas.microsoft.com/office/drawing/2014/main" id="{0E462AE3-CDA4-3E42-C090-8E4F534E43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3" name="Line 1">
          <a:extLst>
            <a:ext uri="{FF2B5EF4-FFF2-40B4-BE49-F238E27FC236}">
              <a16:creationId xmlns:a16="http://schemas.microsoft.com/office/drawing/2014/main" id="{35E7D41F-1B86-A729-FBB5-CF05B4C28D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4" name="Line 1">
          <a:extLst>
            <a:ext uri="{FF2B5EF4-FFF2-40B4-BE49-F238E27FC236}">
              <a16:creationId xmlns:a16="http://schemas.microsoft.com/office/drawing/2014/main" id="{3267F664-16B8-8C3E-324C-607FB8D535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5" name="Line 1">
          <a:extLst>
            <a:ext uri="{FF2B5EF4-FFF2-40B4-BE49-F238E27FC236}">
              <a16:creationId xmlns:a16="http://schemas.microsoft.com/office/drawing/2014/main" id="{207FD6F6-5506-7D39-8DFB-C32674ADDD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6" name="Line 1">
          <a:extLst>
            <a:ext uri="{FF2B5EF4-FFF2-40B4-BE49-F238E27FC236}">
              <a16:creationId xmlns:a16="http://schemas.microsoft.com/office/drawing/2014/main" id="{04CF357A-E05D-18F3-0C79-09CC5A2558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7" name="Line 1">
          <a:extLst>
            <a:ext uri="{FF2B5EF4-FFF2-40B4-BE49-F238E27FC236}">
              <a16:creationId xmlns:a16="http://schemas.microsoft.com/office/drawing/2014/main" id="{4D82CD7D-DEB1-ADC6-B503-793A64ECEF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8" name="Line 1">
          <a:extLst>
            <a:ext uri="{FF2B5EF4-FFF2-40B4-BE49-F238E27FC236}">
              <a16:creationId xmlns:a16="http://schemas.microsoft.com/office/drawing/2014/main" id="{98EBFE8C-2FFF-61F1-45B6-7BC94A649F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79" name="Line 1">
          <a:extLst>
            <a:ext uri="{FF2B5EF4-FFF2-40B4-BE49-F238E27FC236}">
              <a16:creationId xmlns:a16="http://schemas.microsoft.com/office/drawing/2014/main" id="{3111C0E7-4024-ED22-1931-B58B94EEEB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0" name="Line 1">
          <a:extLst>
            <a:ext uri="{FF2B5EF4-FFF2-40B4-BE49-F238E27FC236}">
              <a16:creationId xmlns:a16="http://schemas.microsoft.com/office/drawing/2014/main" id="{3DA5D92E-D9D1-FA8F-7F8C-DF65C1841B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1" name="Line 1">
          <a:extLst>
            <a:ext uri="{FF2B5EF4-FFF2-40B4-BE49-F238E27FC236}">
              <a16:creationId xmlns:a16="http://schemas.microsoft.com/office/drawing/2014/main" id="{D2C7F65E-34FB-9BAF-1ECF-280DE130D8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2" name="Line 1">
          <a:extLst>
            <a:ext uri="{FF2B5EF4-FFF2-40B4-BE49-F238E27FC236}">
              <a16:creationId xmlns:a16="http://schemas.microsoft.com/office/drawing/2014/main" id="{D82907B6-36F5-F35B-0386-C8B4318B85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3" name="Line 1">
          <a:extLst>
            <a:ext uri="{FF2B5EF4-FFF2-40B4-BE49-F238E27FC236}">
              <a16:creationId xmlns:a16="http://schemas.microsoft.com/office/drawing/2014/main" id="{02D632DA-4AFD-59B4-23C8-6D2035FF59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4" name="Line 1">
          <a:extLst>
            <a:ext uri="{FF2B5EF4-FFF2-40B4-BE49-F238E27FC236}">
              <a16:creationId xmlns:a16="http://schemas.microsoft.com/office/drawing/2014/main" id="{3D6495D4-6CBD-41D8-5F4E-04978AF8BE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5" name="Line 1">
          <a:extLst>
            <a:ext uri="{FF2B5EF4-FFF2-40B4-BE49-F238E27FC236}">
              <a16:creationId xmlns:a16="http://schemas.microsoft.com/office/drawing/2014/main" id="{FBA66141-1C98-CF4B-947E-19057DF633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586" name="Line 1">
          <a:extLst>
            <a:ext uri="{FF2B5EF4-FFF2-40B4-BE49-F238E27FC236}">
              <a16:creationId xmlns:a16="http://schemas.microsoft.com/office/drawing/2014/main" id="{F01F9C58-0D5E-7661-DA76-BDFAF30F6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26" name="Line 1">
          <a:extLst>
            <a:ext uri="{FF2B5EF4-FFF2-40B4-BE49-F238E27FC236}">
              <a16:creationId xmlns:a16="http://schemas.microsoft.com/office/drawing/2014/main" id="{FB3CD219-F7C3-427A-88E4-20692C80AA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27" name="Line 1">
          <a:extLst>
            <a:ext uri="{FF2B5EF4-FFF2-40B4-BE49-F238E27FC236}">
              <a16:creationId xmlns:a16="http://schemas.microsoft.com/office/drawing/2014/main" id="{0A3EF2BB-0277-3C38-44EE-0EFEFA8032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28" name="Line 1">
          <a:extLst>
            <a:ext uri="{FF2B5EF4-FFF2-40B4-BE49-F238E27FC236}">
              <a16:creationId xmlns:a16="http://schemas.microsoft.com/office/drawing/2014/main" id="{095A1106-0BB5-57CB-702A-A8FCF6563A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29" name="Line 1">
          <a:extLst>
            <a:ext uri="{FF2B5EF4-FFF2-40B4-BE49-F238E27FC236}">
              <a16:creationId xmlns:a16="http://schemas.microsoft.com/office/drawing/2014/main" id="{58C61A03-D0B3-9B8B-1A97-672ECE6ACE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0" name="Line 1">
          <a:extLst>
            <a:ext uri="{FF2B5EF4-FFF2-40B4-BE49-F238E27FC236}">
              <a16:creationId xmlns:a16="http://schemas.microsoft.com/office/drawing/2014/main" id="{5CCC9C2C-5F02-144E-45AA-914D1A5ECB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1" name="Line 1">
          <a:extLst>
            <a:ext uri="{FF2B5EF4-FFF2-40B4-BE49-F238E27FC236}">
              <a16:creationId xmlns:a16="http://schemas.microsoft.com/office/drawing/2014/main" id="{FA039E31-8DC9-5C53-7150-F5F62EA5B1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2" name="Line 1">
          <a:extLst>
            <a:ext uri="{FF2B5EF4-FFF2-40B4-BE49-F238E27FC236}">
              <a16:creationId xmlns:a16="http://schemas.microsoft.com/office/drawing/2014/main" id="{71DC5E85-AD02-0E15-80D3-6E6404E4AD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3" name="Line 1">
          <a:extLst>
            <a:ext uri="{FF2B5EF4-FFF2-40B4-BE49-F238E27FC236}">
              <a16:creationId xmlns:a16="http://schemas.microsoft.com/office/drawing/2014/main" id="{8BD52C08-ACF6-5DB6-50EB-5FAE5EF253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4" name="Line 1">
          <a:extLst>
            <a:ext uri="{FF2B5EF4-FFF2-40B4-BE49-F238E27FC236}">
              <a16:creationId xmlns:a16="http://schemas.microsoft.com/office/drawing/2014/main" id="{6D420D70-C9C5-F735-AE58-B2CF6E9B27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5" name="Line 1">
          <a:extLst>
            <a:ext uri="{FF2B5EF4-FFF2-40B4-BE49-F238E27FC236}">
              <a16:creationId xmlns:a16="http://schemas.microsoft.com/office/drawing/2014/main" id="{AAAB4A70-FC55-DB0B-8E3B-1C247E15FC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6" name="Line 1">
          <a:extLst>
            <a:ext uri="{FF2B5EF4-FFF2-40B4-BE49-F238E27FC236}">
              <a16:creationId xmlns:a16="http://schemas.microsoft.com/office/drawing/2014/main" id="{3DEECBE6-E8CE-148F-48DA-F7D340272E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7" name="Line 1">
          <a:extLst>
            <a:ext uri="{FF2B5EF4-FFF2-40B4-BE49-F238E27FC236}">
              <a16:creationId xmlns:a16="http://schemas.microsoft.com/office/drawing/2014/main" id="{CDB3CCAD-61D1-F5F9-4A76-7B171B6740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8" name="Line 1">
          <a:extLst>
            <a:ext uri="{FF2B5EF4-FFF2-40B4-BE49-F238E27FC236}">
              <a16:creationId xmlns:a16="http://schemas.microsoft.com/office/drawing/2014/main" id="{547C56E5-436D-5277-6708-CE0CABC8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39" name="Line 1">
          <a:extLst>
            <a:ext uri="{FF2B5EF4-FFF2-40B4-BE49-F238E27FC236}">
              <a16:creationId xmlns:a16="http://schemas.microsoft.com/office/drawing/2014/main" id="{5A2A3B57-CB15-65DA-8735-BE3A896313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0" name="Line 1">
          <a:extLst>
            <a:ext uri="{FF2B5EF4-FFF2-40B4-BE49-F238E27FC236}">
              <a16:creationId xmlns:a16="http://schemas.microsoft.com/office/drawing/2014/main" id="{1E297177-56FB-C585-E98C-ECC3895CE7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1" name="Line 1">
          <a:extLst>
            <a:ext uri="{FF2B5EF4-FFF2-40B4-BE49-F238E27FC236}">
              <a16:creationId xmlns:a16="http://schemas.microsoft.com/office/drawing/2014/main" id="{1FA8E7DC-37BB-D4B9-B157-86C9951298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2" name="Line 1">
          <a:extLst>
            <a:ext uri="{FF2B5EF4-FFF2-40B4-BE49-F238E27FC236}">
              <a16:creationId xmlns:a16="http://schemas.microsoft.com/office/drawing/2014/main" id="{C15DD991-7D1B-B8EB-793B-60B8628E39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3" name="Line 1">
          <a:extLst>
            <a:ext uri="{FF2B5EF4-FFF2-40B4-BE49-F238E27FC236}">
              <a16:creationId xmlns:a16="http://schemas.microsoft.com/office/drawing/2014/main" id="{FA078554-9859-7F6C-CE67-F5E04FFC62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4" name="Line 1">
          <a:extLst>
            <a:ext uri="{FF2B5EF4-FFF2-40B4-BE49-F238E27FC236}">
              <a16:creationId xmlns:a16="http://schemas.microsoft.com/office/drawing/2014/main" id="{8209C02F-9703-5BBE-34C7-EB36493F33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5" name="Line 1">
          <a:extLst>
            <a:ext uri="{FF2B5EF4-FFF2-40B4-BE49-F238E27FC236}">
              <a16:creationId xmlns:a16="http://schemas.microsoft.com/office/drawing/2014/main" id="{7491708E-B1F1-61FA-6AA1-CCD87ACD15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6" name="Line 1">
          <a:extLst>
            <a:ext uri="{FF2B5EF4-FFF2-40B4-BE49-F238E27FC236}">
              <a16:creationId xmlns:a16="http://schemas.microsoft.com/office/drawing/2014/main" id="{84F6F522-A52C-9A37-9225-D4B3A527AF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7" name="Line 1">
          <a:extLst>
            <a:ext uri="{FF2B5EF4-FFF2-40B4-BE49-F238E27FC236}">
              <a16:creationId xmlns:a16="http://schemas.microsoft.com/office/drawing/2014/main" id="{BA74A72E-2736-4AC1-1846-9A4E71FED4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8" name="Line 1">
          <a:extLst>
            <a:ext uri="{FF2B5EF4-FFF2-40B4-BE49-F238E27FC236}">
              <a16:creationId xmlns:a16="http://schemas.microsoft.com/office/drawing/2014/main" id="{86792B59-3E8B-88C9-902A-676E4639BC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49" name="Line 1">
          <a:extLst>
            <a:ext uri="{FF2B5EF4-FFF2-40B4-BE49-F238E27FC236}">
              <a16:creationId xmlns:a16="http://schemas.microsoft.com/office/drawing/2014/main" id="{6AE469F3-DEF3-B6A4-737F-9008946692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0" name="Line 1">
          <a:extLst>
            <a:ext uri="{FF2B5EF4-FFF2-40B4-BE49-F238E27FC236}">
              <a16:creationId xmlns:a16="http://schemas.microsoft.com/office/drawing/2014/main" id="{1BDABD77-6C4D-250C-30D9-F19458C963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1" name="Line 1">
          <a:extLst>
            <a:ext uri="{FF2B5EF4-FFF2-40B4-BE49-F238E27FC236}">
              <a16:creationId xmlns:a16="http://schemas.microsoft.com/office/drawing/2014/main" id="{B460A4B3-84DF-03AD-04AB-9A08EC133B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2" name="Line 1">
          <a:extLst>
            <a:ext uri="{FF2B5EF4-FFF2-40B4-BE49-F238E27FC236}">
              <a16:creationId xmlns:a16="http://schemas.microsoft.com/office/drawing/2014/main" id="{51668EA6-F055-F2C8-B0C0-180DEBD25B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3" name="Line 1">
          <a:extLst>
            <a:ext uri="{FF2B5EF4-FFF2-40B4-BE49-F238E27FC236}">
              <a16:creationId xmlns:a16="http://schemas.microsoft.com/office/drawing/2014/main" id="{BC4976C5-0065-AC36-34C7-92E5377184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4" name="Line 1">
          <a:extLst>
            <a:ext uri="{FF2B5EF4-FFF2-40B4-BE49-F238E27FC236}">
              <a16:creationId xmlns:a16="http://schemas.microsoft.com/office/drawing/2014/main" id="{63CFB129-CD9B-3BC2-62C1-24C653F376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5" name="Line 1">
          <a:extLst>
            <a:ext uri="{FF2B5EF4-FFF2-40B4-BE49-F238E27FC236}">
              <a16:creationId xmlns:a16="http://schemas.microsoft.com/office/drawing/2014/main" id="{D871C5BF-93FF-62CF-6FF4-C51AED72C3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6" name="Line 1">
          <a:extLst>
            <a:ext uri="{FF2B5EF4-FFF2-40B4-BE49-F238E27FC236}">
              <a16:creationId xmlns:a16="http://schemas.microsoft.com/office/drawing/2014/main" id="{E7E8564C-FC4B-12AC-B82B-D8C167EE11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7" name="Line 1">
          <a:extLst>
            <a:ext uri="{FF2B5EF4-FFF2-40B4-BE49-F238E27FC236}">
              <a16:creationId xmlns:a16="http://schemas.microsoft.com/office/drawing/2014/main" id="{37175522-ACAB-56EE-A7C5-E9A2F99742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8" name="Line 1">
          <a:extLst>
            <a:ext uri="{FF2B5EF4-FFF2-40B4-BE49-F238E27FC236}">
              <a16:creationId xmlns:a16="http://schemas.microsoft.com/office/drawing/2014/main" id="{A8835BDC-80AC-EBB3-3203-E73535D310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59" name="Line 1">
          <a:extLst>
            <a:ext uri="{FF2B5EF4-FFF2-40B4-BE49-F238E27FC236}">
              <a16:creationId xmlns:a16="http://schemas.microsoft.com/office/drawing/2014/main" id="{0DE36B6E-5B5A-973C-4612-F3A87A5E4C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0" name="Line 1">
          <a:extLst>
            <a:ext uri="{FF2B5EF4-FFF2-40B4-BE49-F238E27FC236}">
              <a16:creationId xmlns:a16="http://schemas.microsoft.com/office/drawing/2014/main" id="{DDDF258B-5050-F025-4106-7A56064203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1" name="Line 1">
          <a:extLst>
            <a:ext uri="{FF2B5EF4-FFF2-40B4-BE49-F238E27FC236}">
              <a16:creationId xmlns:a16="http://schemas.microsoft.com/office/drawing/2014/main" id="{B4853B4D-945A-A356-C02C-DDA3F256A1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2" name="Line 1">
          <a:extLst>
            <a:ext uri="{FF2B5EF4-FFF2-40B4-BE49-F238E27FC236}">
              <a16:creationId xmlns:a16="http://schemas.microsoft.com/office/drawing/2014/main" id="{488FBDF6-59FD-2C35-DDCD-06B0F45D92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3" name="Line 1">
          <a:extLst>
            <a:ext uri="{FF2B5EF4-FFF2-40B4-BE49-F238E27FC236}">
              <a16:creationId xmlns:a16="http://schemas.microsoft.com/office/drawing/2014/main" id="{91FA0CBB-591A-F04D-BBAB-7FEA234061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4" name="Line 1">
          <a:extLst>
            <a:ext uri="{FF2B5EF4-FFF2-40B4-BE49-F238E27FC236}">
              <a16:creationId xmlns:a16="http://schemas.microsoft.com/office/drawing/2014/main" id="{ED96225A-0B88-D7CA-BCC0-4C3BE09E53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5" name="Line 1">
          <a:extLst>
            <a:ext uri="{FF2B5EF4-FFF2-40B4-BE49-F238E27FC236}">
              <a16:creationId xmlns:a16="http://schemas.microsoft.com/office/drawing/2014/main" id="{8F75AFDF-7E31-D5DD-5AC9-8DB64A23FB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6" name="Line 1">
          <a:extLst>
            <a:ext uri="{FF2B5EF4-FFF2-40B4-BE49-F238E27FC236}">
              <a16:creationId xmlns:a16="http://schemas.microsoft.com/office/drawing/2014/main" id="{F3FA5F22-0F56-7BA1-114A-F5D6FE3AB8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667" name="Line 1">
          <a:extLst>
            <a:ext uri="{FF2B5EF4-FFF2-40B4-BE49-F238E27FC236}">
              <a16:creationId xmlns:a16="http://schemas.microsoft.com/office/drawing/2014/main" id="{31F6611C-3D49-E41D-AEA6-AFBD4B08D8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F11" sqref="F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일반회계 세외수입 징수현황"</f>
        <v>2023년  9월  서구  일반회계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">
        <v>118</v>
      </c>
      <c r="M3" s="130"/>
      <c r="O3" s="3">
        <f>COUNTIF(O7:P77,"err")</f>
        <v>0</v>
      </c>
    </row>
    <row r="4" spans="2:16" s="4" customFormat="1" ht="18.75" customHeight="1" thickBot="1" x14ac:dyDescent="0.2">
      <c r="B4" s="122" t="s">
        <v>117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f>E8+E40+E62</f>
        <v>79171888000</v>
      </c>
      <c r="F7" s="26">
        <f t="shared" ref="F7:K7" si="0">F8+F40+F62</f>
        <v>105532924184</v>
      </c>
      <c r="G7" s="26">
        <f t="shared" si="0"/>
        <v>65918823949</v>
      </c>
      <c r="H7" s="26">
        <f t="shared" si="0"/>
        <v>656941113</v>
      </c>
      <c r="I7" s="26">
        <f t="shared" si="0"/>
        <v>38957159122</v>
      </c>
      <c r="J7" s="26">
        <f t="shared" si="0"/>
        <v>34302267622</v>
      </c>
      <c r="K7" s="26">
        <f t="shared" si="0"/>
        <v>4654891500</v>
      </c>
      <c r="L7" s="27">
        <f>IFERROR(G7/E7,0)*100</f>
        <v>83.260391553375612</v>
      </c>
      <c r="M7" s="28">
        <f>IFERROR(G7/F7,0)*100</f>
        <v>62.46280434158011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56155495000</v>
      </c>
      <c r="F8" s="29">
        <f t="shared" si="1"/>
        <v>47187363948</v>
      </c>
      <c r="G8" s="29">
        <f t="shared" si="1"/>
        <v>46855135168</v>
      </c>
      <c r="H8" s="29">
        <f t="shared" si="1"/>
        <v>0</v>
      </c>
      <c r="I8" s="29">
        <f t="shared" si="1"/>
        <v>332228780</v>
      </c>
      <c r="J8" s="29">
        <f t="shared" si="1"/>
        <v>245203200</v>
      </c>
      <c r="K8" s="29">
        <f t="shared" si="1"/>
        <v>87025580</v>
      </c>
      <c r="L8" s="29">
        <f t="shared" ref="L8:L77" si="2">IFERROR(G8/E8,0)*100</f>
        <v>83.438201671982412</v>
      </c>
      <c r="M8" s="30">
        <f t="shared" ref="M8:M77" si="3">IFERROR(G8/F8,0)*100</f>
        <v>99.295936979302098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138516000</v>
      </c>
      <c r="F9" s="33">
        <f t="shared" ref="F9:K9" si="6">SUM(F10:F11)</f>
        <v>1276068360</v>
      </c>
      <c r="G9" s="33">
        <f t="shared" si="6"/>
        <v>1264561890</v>
      </c>
      <c r="H9" s="33">
        <f t="shared" si="6"/>
        <v>0</v>
      </c>
      <c r="I9" s="33">
        <f t="shared" si="6"/>
        <v>11506470</v>
      </c>
      <c r="J9" s="33">
        <f t="shared" si="6"/>
        <v>8448700</v>
      </c>
      <c r="K9" s="33">
        <f t="shared" si="6"/>
        <v>3057770</v>
      </c>
      <c r="L9" s="33">
        <f t="shared" si="2"/>
        <v>912.935610326605</v>
      </c>
      <c r="M9" s="34">
        <f t="shared" si="3"/>
        <v>99.098287336267788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911845700</v>
      </c>
      <c r="G10" s="36">
        <v>911446880</v>
      </c>
      <c r="H10" s="36">
        <v>0</v>
      </c>
      <c r="I10" s="37">
        <v>398820</v>
      </c>
      <c r="J10" s="37">
        <v>398820</v>
      </c>
      <c r="K10" s="37">
        <v>0</v>
      </c>
      <c r="L10" s="37">
        <f t="shared" si="2"/>
        <v>0</v>
      </c>
      <c r="M10" s="38">
        <f t="shared" si="3"/>
        <v>99.956262336928276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364222660</v>
      </c>
      <c r="G11" s="36">
        <v>353115010</v>
      </c>
      <c r="H11" s="36">
        <v>0</v>
      </c>
      <c r="I11" s="37">
        <v>11107650</v>
      </c>
      <c r="J11" s="37">
        <v>8049880</v>
      </c>
      <c r="K11" s="37">
        <v>3057770</v>
      </c>
      <c r="L11" s="37">
        <f t="shared" si="2"/>
        <v>254.92723584279071</v>
      </c>
      <c r="M11" s="38">
        <f t="shared" si="3"/>
        <v>96.950313305602677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5233669027</v>
      </c>
      <c r="G12" s="33">
        <v>4953307790</v>
      </c>
      <c r="H12" s="33">
        <v>0</v>
      </c>
      <c r="I12" s="33">
        <v>280361237</v>
      </c>
      <c r="J12" s="33">
        <v>219951387</v>
      </c>
      <c r="K12" s="33">
        <v>60409850</v>
      </c>
      <c r="L12" s="33">
        <f t="shared" si="2"/>
        <v>54.359721016864185</v>
      </c>
      <c r="M12" s="34">
        <f t="shared" si="3"/>
        <v>94.643122529268794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3149912485</v>
      </c>
      <c r="G13" s="36">
        <v>2884668215</v>
      </c>
      <c r="H13" s="36">
        <v>0</v>
      </c>
      <c r="I13" s="37">
        <v>265244270</v>
      </c>
      <c r="J13" s="37">
        <v>218197570</v>
      </c>
      <c r="K13" s="37">
        <v>47046700</v>
      </c>
      <c r="L13" s="37">
        <f t="shared" si="2"/>
        <v>140.71552268292683</v>
      </c>
      <c r="M13" s="38">
        <f t="shared" si="3"/>
        <v>91.579313036057258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9026040</v>
      </c>
      <c r="G17" s="36">
        <v>9005010</v>
      </c>
      <c r="H17" s="36">
        <v>0</v>
      </c>
      <c r="I17" s="37">
        <v>21030</v>
      </c>
      <c r="J17" s="37">
        <v>21030</v>
      </c>
      <c r="K17" s="37">
        <v>0</v>
      </c>
      <c r="L17" s="37">
        <f t="shared" si="2"/>
        <v>0</v>
      </c>
      <c r="M17" s="38">
        <f t="shared" si="3"/>
        <v>99.767007458420309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1659800582</v>
      </c>
      <c r="G19" s="36">
        <v>1645164165</v>
      </c>
      <c r="H19" s="36">
        <v>0</v>
      </c>
      <c r="I19" s="37">
        <v>14636417</v>
      </c>
      <c r="J19" s="37">
        <v>1689147</v>
      </c>
      <c r="K19" s="37">
        <v>12947270</v>
      </c>
      <c r="L19" s="37">
        <f t="shared" si="2"/>
        <v>27.61137543964</v>
      </c>
      <c r="M19" s="38">
        <f t="shared" si="3"/>
        <v>99.118182198588968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51383700</v>
      </c>
      <c r="G20" s="36">
        <v>51383700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363546220</v>
      </c>
      <c r="G21" s="36">
        <v>363086700</v>
      </c>
      <c r="H21" s="36">
        <v>0</v>
      </c>
      <c r="I21" s="37">
        <v>459520</v>
      </c>
      <c r="J21" s="37">
        <v>43640</v>
      </c>
      <c r="K21" s="37">
        <v>415880</v>
      </c>
      <c r="L21" s="37">
        <f t="shared" si="2"/>
        <v>34.667774879407865</v>
      </c>
      <c r="M21" s="38">
        <f t="shared" si="3"/>
        <v>99.873600666237166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12042603000</v>
      </c>
      <c r="F22" s="33">
        <v>11826137072</v>
      </c>
      <c r="G22" s="33">
        <v>11791959012</v>
      </c>
      <c r="H22" s="33">
        <v>0</v>
      </c>
      <c r="I22" s="33">
        <v>34178060</v>
      </c>
      <c r="J22" s="33">
        <v>10620100</v>
      </c>
      <c r="K22" s="33">
        <v>23557960</v>
      </c>
      <c r="L22" s="33">
        <f t="shared" si="2"/>
        <v>97.918689273407082</v>
      </c>
      <c r="M22" s="34">
        <f t="shared" si="3"/>
        <v>99.710995570304007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>
        <v>1732814000</v>
      </c>
      <c r="F23" s="36">
        <v>1256546010</v>
      </c>
      <c r="G23" s="36">
        <v>1238850680</v>
      </c>
      <c r="H23" s="36">
        <v>0</v>
      </c>
      <c r="I23" s="37">
        <v>17695330</v>
      </c>
      <c r="J23" s="37">
        <v>533900</v>
      </c>
      <c r="K23" s="37">
        <v>17161430</v>
      </c>
      <c r="L23" s="37">
        <f t="shared" si="2"/>
        <v>71.493575190412813</v>
      </c>
      <c r="M23" s="38">
        <f t="shared" si="3"/>
        <v>98.591748343540559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>
        <v>10095969000</v>
      </c>
      <c r="F24" s="36">
        <v>10136396829</v>
      </c>
      <c r="G24" s="36">
        <v>10136396829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100.40043535197067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>
        <v>13420000</v>
      </c>
      <c r="F25" s="36">
        <v>8564560</v>
      </c>
      <c r="G25" s="36">
        <v>8564560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63.819374068554389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>
        <v>8000000</v>
      </c>
      <c r="F26" s="36">
        <v>44558020</v>
      </c>
      <c r="G26" s="36">
        <v>44373710</v>
      </c>
      <c r="H26" s="36">
        <v>0</v>
      </c>
      <c r="I26" s="37">
        <v>184310</v>
      </c>
      <c r="J26" s="37">
        <v>0</v>
      </c>
      <c r="K26" s="37">
        <v>184310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>
        <v>192400000</v>
      </c>
      <c r="F27" s="36">
        <v>380071653</v>
      </c>
      <c r="G27" s="36">
        <v>363773233</v>
      </c>
      <c r="H27" s="36">
        <v>0</v>
      </c>
      <c r="I27" s="37">
        <v>16298420</v>
      </c>
      <c r="J27" s="37">
        <v>10086200</v>
      </c>
      <c r="K27" s="37">
        <v>6212220</v>
      </c>
      <c r="L27" s="37">
        <f t="shared" si="2"/>
        <v>189.07132692307692</v>
      </c>
      <c r="M27" s="38">
        <f t="shared" si="3"/>
        <v>95.711750699808178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1822625180</v>
      </c>
      <c r="G28" s="33">
        <v>1822625180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53.73664982886531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>
        <v>3391773000</v>
      </c>
      <c r="F29" s="36">
        <v>2438790</v>
      </c>
      <c r="G29" s="36">
        <v>2438790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7.1903102005942021E-2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>
        <v>0</v>
      </c>
      <c r="F33" s="36">
        <v>1820186390</v>
      </c>
      <c r="G33" s="36">
        <v>1820186390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21945816480</v>
      </c>
      <c r="G34" s="33">
        <v>21945816480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77.370213184818141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21945816480</v>
      </c>
      <c r="G35" s="36">
        <v>21945816480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77.370213184818141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5083047829</v>
      </c>
      <c r="G36" s="33">
        <v>5076864816</v>
      </c>
      <c r="H36" s="33">
        <v>0</v>
      </c>
      <c r="I36" s="33">
        <v>6183013</v>
      </c>
      <c r="J36" s="33">
        <v>6183013</v>
      </c>
      <c r="K36" s="33">
        <v>0</v>
      </c>
      <c r="L36" s="39">
        <f t="shared" si="2"/>
        <v>163.46257586143722</v>
      </c>
      <c r="M36" s="40">
        <f t="shared" si="3"/>
        <v>99.878360125499427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>
        <v>3105827000</v>
      </c>
      <c r="F37" s="36">
        <v>4943750665</v>
      </c>
      <c r="G37" s="36">
        <v>4937567652</v>
      </c>
      <c r="H37" s="36">
        <v>0</v>
      </c>
      <c r="I37" s="37">
        <v>6183013</v>
      </c>
      <c r="J37" s="37">
        <v>6183013</v>
      </c>
      <c r="K37" s="37">
        <v>0</v>
      </c>
      <c r="L37" s="41">
        <f t="shared" si="2"/>
        <v>158.97754936124903</v>
      </c>
      <c r="M37" s="42">
        <f t="shared" si="3"/>
        <v>99.874932750072247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>
        <v>0</v>
      </c>
      <c r="F39" s="36">
        <v>139297164</v>
      </c>
      <c r="G39" s="36">
        <v>139297164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14476813000</v>
      </c>
      <c r="F40" s="43">
        <v>46444601546</v>
      </c>
      <c r="G40" s="43">
        <v>13846748311</v>
      </c>
      <c r="H40" s="43">
        <v>656941113</v>
      </c>
      <c r="I40" s="43">
        <v>31940912122</v>
      </c>
      <c r="J40" s="43">
        <v>30104762552</v>
      </c>
      <c r="K40" s="43">
        <v>1836149570</v>
      </c>
      <c r="L40" s="44">
        <f t="shared" si="2"/>
        <v>95.647766611339108</v>
      </c>
      <c r="M40" s="45">
        <f t="shared" si="3"/>
        <v>29.813472072283371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68399150</v>
      </c>
      <c r="G41" s="33">
        <v>68399150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66950150</v>
      </c>
      <c r="G44" s="47">
        <v>66950150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1449000</v>
      </c>
      <c r="G45" s="47">
        <v>1449000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639167717</v>
      </c>
      <c r="G48" s="33">
        <v>637356511</v>
      </c>
      <c r="H48" s="33">
        <v>0</v>
      </c>
      <c r="I48" s="33">
        <v>1811206</v>
      </c>
      <c r="J48" s="33">
        <v>1811206</v>
      </c>
      <c r="K48" s="33">
        <v>0</v>
      </c>
      <c r="L48" s="39">
        <f t="shared" si="2"/>
        <v>0</v>
      </c>
      <c r="M48" s="40">
        <f t="shared" si="3"/>
        <v>99.716630556921572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561435385</v>
      </c>
      <c r="G50" s="47">
        <v>559624179</v>
      </c>
      <c r="H50" s="47">
        <v>0</v>
      </c>
      <c r="I50" s="37">
        <v>1811206</v>
      </c>
      <c r="J50" s="37">
        <v>1811206</v>
      </c>
      <c r="K50" s="37">
        <v>0</v>
      </c>
      <c r="L50" s="41">
        <f>IFERROR(G50/E50,0)*100</f>
        <v>0</v>
      </c>
      <c r="M50" s="42">
        <f>IFERROR(G50/F50,0)*100</f>
        <v>99.677397248483018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77308212</v>
      </c>
      <c r="G51" s="47">
        <v>77308212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10420863000</v>
      </c>
      <c r="F52" s="33">
        <v>11242113763</v>
      </c>
      <c r="G52" s="33">
        <v>10085534445</v>
      </c>
      <c r="H52" s="33">
        <v>0</v>
      </c>
      <c r="I52" s="33">
        <v>1156579318</v>
      </c>
      <c r="J52" s="33">
        <v>1144199558</v>
      </c>
      <c r="K52" s="33">
        <v>12379760</v>
      </c>
      <c r="L52" s="39">
        <f t="shared" si="2"/>
        <v>96.78214217958724</v>
      </c>
      <c r="M52" s="40">
        <f t="shared" si="3"/>
        <v>89.712083133275797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1517910</v>
      </c>
      <c r="G53" s="47">
        <v>135530</v>
      </c>
      <c r="H53" s="47">
        <v>0</v>
      </c>
      <c r="I53" s="37">
        <v>1382380</v>
      </c>
      <c r="J53" s="37">
        <v>1382380</v>
      </c>
      <c r="K53" s="37">
        <v>0</v>
      </c>
      <c r="L53" s="41">
        <f t="shared" si="2"/>
        <v>0</v>
      </c>
      <c r="M53" s="42">
        <f t="shared" si="3"/>
        <v>8.9287243644221324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2016023400</v>
      </c>
      <c r="G55" s="47">
        <v>2015923400</v>
      </c>
      <c r="H55" s="47">
        <v>0</v>
      </c>
      <c r="I55" s="37">
        <v>100000</v>
      </c>
      <c r="J55" s="37">
        <v>100000</v>
      </c>
      <c r="K55" s="37">
        <v>0</v>
      </c>
      <c r="L55" s="41">
        <f t="shared" si="2"/>
        <v>69.803441828254847</v>
      </c>
      <c r="M55" s="42">
        <f t="shared" si="3"/>
        <v>99.995039740114123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1277102600</v>
      </c>
      <c r="G56" s="47">
        <v>164810800</v>
      </c>
      <c r="H56" s="47">
        <v>0</v>
      </c>
      <c r="I56" s="37">
        <v>1112291800</v>
      </c>
      <c r="J56" s="37">
        <v>1112291800</v>
      </c>
      <c r="K56" s="37">
        <v>0</v>
      </c>
      <c r="L56" s="41">
        <f t="shared" si="2"/>
        <v>0</v>
      </c>
      <c r="M56" s="42">
        <f t="shared" si="3"/>
        <v>12.905055553093387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4063750</v>
      </c>
      <c r="G58" s="47">
        <v>4063750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7532863000</v>
      </c>
      <c r="F59" s="47">
        <v>7943406103</v>
      </c>
      <c r="G59" s="47">
        <v>7900600965</v>
      </c>
      <c r="H59" s="47">
        <v>0</v>
      </c>
      <c r="I59" s="37">
        <v>42805138</v>
      </c>
      <c r="J59" s="37">
        <v>30425378</v>
      </c>
      <c r="K59" s="37">
        <v>12379760</v>
      </c>
      <c r="L59" s="41">
        <f t="shared" si="2"/>
        <v>104.88178219887976</v>
      </c>
      <c r="M59" s="42">
        <f t="shared" si="3"/>
        <v>99.461123635818723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34480920916</v>
      </c>
      <c r="G60" s="50">
        <v>3041458205</v>
      </c>
      <c r="H60" s="50">
        <v>656941113</v>
      </c>
      <c r="I60" s="50">
        <v>30782521598</v>
      </c>
      <c r="J60" s="50">
        <v>28958751788</v>
      </c>
      <c r="K60" s="50">
        <v>1823769810</v>
      </c>
      <c r="L60" s="39">
        <f t="shared" si="2"/>
        <v>75.247299075941072</v>
      </c>
      <c r="M60" s="40">
        <f t="shared" si="3"/>
        <v>8.8206988798512285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34480920916</v>
      </c>
      <c r="G61" s="47">
        <v>3041458205</v>
      </c>
      <c r="H61" s="47">
        <v>656941113</v>
      </c>
      <c r="I61" s="37">
        <v>30782521598</v>
      </c>
      <c r="J61" s="37">
        <v>28958751788</v>
      </c>
      <c r="K61" s="37">
        <v>1823769810</v>
      </c>
      <c r="L61" s="41">
        <f>IFERROR(G61/E61,0)*100</f>
        <v>75.247299075941072</v>
      </c>
      <c r="M61" s="42">
        <f>IFERROR(G61/F61,0)*100</f>
        <v>8.8206988798512285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3" t="s">
        <v>73</v>
      </c>
      <c r="C62" s="124"/>
      <c r="D62" s="124"/>
      <c r="E62" s="43">
        <v>8539580000</v>
      </c>
      <c r="F62" s="43">
        <v>11900958690</v>
      </c>
      <c r="G62" s="43">
        <v>5216940470</v>
      </c>
      <c r="H62" s="43">
        <v>0</v>
      </c>
      <c r="I62" s="43">
        <v>6684018220</v>
      </c>
      <c r="J62" s="43">
        <v>3952301870</v>
      </c>
      <c r="K62" s="43">
        <v>2731716350</v>
      </c>
      <c r="L62" s="44">
        <f t="shared" si="2"/>
        <v>61.091300391822543</v>
      </c>
      <c r="M62" s="45">
        <f t="shared" si="3"/>
        <v>43.836304333899001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2221360540</v>
      </c>
      <c r="G63" s="50">
        <v>472429520</v>
      </c>
      <c r="H63" s="50">
        <v>0</v>
      </c>
      <c r="I63" s="50">
        <v>1748931020</v>
      </c>
      <c r="J63" s="50">
        <v>1745981020</v>
      </c>
      <c r="K63" s="50">
        <v>2950000</v>
      </c>
      <c r="L63" s="39">
        <f t="shared" si="2"/>
        <v>335.15147559591372</v>
      </c>
      <c r="M63" s="40">
        <f t="shared" si="3"/>
        <v>21.26757505109909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2221360540</v>
      </c>
      <c r="G64" s="47">
        <v>472429520</v>
      </c>
      <c r="H64" s="47">
        <v>0</v>
      </c>
      <c r="I64" s="37">
        <v>1748931020</v>
      </c>
      <c r="J64" s="37">
        <v>1745981020</v>
      </c>
      <c r="K64" s="37">
        <v>2950000</v>
      </c>
      <c r="L64" s="41">
        <f t="shared" si="2"/>
        <v>335.15147559591372</v>
      </c>
      <c r="M64" s="42">
        <f t="shared" si="3"/>
        <v>21.26757505109909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1468840220</v>
      </c>
      <c r="G65" s="51">
        <v>549988240</v>
      </c>
      <c r="H65" s="51">
        <v>0</v>
      </c>
      <c r="I65" s="51">
        <v>918851980</v>
      </c>
      <c r="J65" s="51">
        <v>503247580</v>
      </c>
      <c r="K65" s="51">
        <v>415604400</v>
      </c>
      <c r="L65" s="53">
        <f t="shared" si="2"/>
        <v>174.59944126984126</v>
      </c>
      <c r="M65" s="54">
        <f t="shared" si="3"/>
        <v>37.443707798251872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1468840220</v>
      </c>
      <c r="G66" s="47">
        <v>549988240</v>
      </c>
      <c r="H66" s="47">
        <v>0</v>
      </c>
      <c r="I66" s="37">
        <v>918851980</v>
      </c>
      <c r="J66" s="37">
        <v>503247580</v>
      </c>
      <c r="K66" s="37">
        <v>415604400</v>
      </c>
      <c r="L66" s="41">
        <f>IFERROR(G66/E66,0)*100</f>
        <v>174.59944126984126</v>
      </c>
      <c r="M66" s="42">
        <f>IFERROR(G66/F66,0)*100</f>
        <v>37.443707798251872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108797900</v>
      </c>
      <c r="G67" s="51">
        <v>31777230</v>
      </c>
      <c r="H67" s="51">
        <v>0</v>
      </c>
      <c r="I67" s="51">
        <v>77020670</v>
      </c>
      <c r="J67" s="51">
        <v>18204070</v>
      </c>
      <c r="K67" s="51">
        <v>58816600</v>
      </c>
      <c r="L67" s="53">
        <f t="shared" si="2"/>
        <v>0</v>
      </c>
      <c r="M67" s="54">
        <f t="shared" si="3"/>
        <v>29.207576616828085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108797900</v>
      </c>
      <c r="G68" s="47">
        <v>31777230</v>
      </c>
      <c r="H68" s="47">
        <v>0</v>
      </c>
      <c r="I68" s="37">
        <v>77020670</v>
      </c>
      <c r="J68" s="37">
        <v>18204070</v>
      </c>
      <c r="K68" s="37">
        <v>58816600</v>
      </c>
      <c r="L68" s="41">
        <f t="shared" si="2"/>
        <v>0</v>
      </c>
      <c r="M68" s="42">
        <f t="shared" si="3"/>
        <v>29.207576616828085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3071600000</v>
      </c>
      <c r="F69" s="52">
        <v>3423062670</v>
      </c>
      <c r="G69" s="52">
        <v>1847123100</v>
      </c>
      <c r="H69" s="52">
        <v>0</v>
      </c>
      <c r="I69" s="52">
        <v>1575939570</v>
      </c>
      <c r="J69" s="52">
        <v>1487652570</v>
      </c>
      <c r="K69" s="52">
        <v>88287000</v>
      </c>
      <c r="L69" s="53">
        <f t="shared" si="2"/>
        <v>60.13553522594087</v>
      </c>
      <c r="M69" s="54">
        <f t="shared" si="3"/>
        <v>53.961124234982236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1969247220</v>
      </c>
      <c r="G70" s="55">
        <v>820569440</v>
      </c>
      <c r="H70" s="55">
        <v>0</v>
      </c>
      <c r="I70" s="37">
        <v>1148677780</v>
      </c>
      <c r="J70" s="37">
        <v>1092737780</v>
      </c>
      <c r="K70" s="37">
        <v>55940000</v>
      </c>
      <c r="L70" s="56">
        <f t="shared" si="2"/>
        <v>33.851874587458745</v>
      </c>
      <c r="M70" s="57">
        <f t="shared" si="3"/>
        <v>41.669193774461696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647600000</v>
      </c>
      <c r="F71" s="55">
        <v>1453815450</v>
      </c>
      <c r="G71" s="55">
        <v>1026553660</v>
      </c>
      <c r="H71" s="55">
        <v>0</v>
      </c>
      <c r="I71" s="37">
        <v>427261790</v>
      </c>
      <c r="J71" s="37">
        <v>394914790</v>
      </c>
      <c r="K71" s="37">
        <v>32347000</v>
      </c>
      <c r="L71" s="56">
        <f t="shared" si="2"/>
        <v>158.51662445954292</v>
      </c>
      <c r="M71" s="57">
        <f t="shared" si="3"/>
        <v>70.611002242409796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153100020</v>
      </c>
      <c r="G72" s="51">
        <v>38933400</v>
      </c>
      <c r="H72" s="51">
        <v>0</v>
      </c>
      <c r="I72" s="51">
        <v>114166620</v>
      </c>
      <c r="J72" s="51">
        <v>114166620</v>
      </c>
      <c r="K72" s="51">
        <v>0</v>
      </c>
      <c r="L72" s="53">
        <f t="shared" si="2"/>
        <v>0</v>
      </c>
      <c r="M72" s="54">
        <f t="shared" si="3"/>
        <v>25.430042399733193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153100020</v>
      </c>
      <c r="G73" s="47">
        <v>38933400</v>
      </c>
      <c r="H73" s="47">
        <v>0</v>
      </c>
      <c r="I73" s="37">
        <v>114166620</v>
      </c>
      <c r="J73" s="37">
        <v>114166620</v>
      </c>
      <c r="K73" s="37">
        <v>0</v>
      </c>
      <c r="L73" s="41">
        <f>IFERROR(G73/E73,0)*100</f>
        <v>0</v>
      </c>
      <c r="M73" s="42">
        <f>IFERROR(G73/F73,0)*100</f>
        <v>25.430042399733193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4500897340</v>
      </c>
      <c r="G74" s="51">
        <v>2252688980</v>
      </c>
      <c r="H74" s="51">
        <v>0</v>
      </c>
      <c r="I74" s="51">
        <v>2248208360</v>
      </c>
      <c r="J74" s="51">
        <v>82150010</v>
      </c>
      <c r="K74" s="51">
        <v>2166058350</v>
      </c>
      <c r="L74" s="53">
        <f>IFERROR(G74/E74,0)*100</f>
        <v>44.945730064923922</v>
      </c>
      <c r="M74" s="54">
        <f>IFERROR(G74/F74,0)*100</f>
        <v>50.049774741140837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4500897340</v>
      </c>
      <c r="G75" s="64">
        <v>2252688980</v>
      </c>
      <c r="H75" s="64">
        <v>0</v>
      </c>
      <c r="I75" s="37">
        <v>2248208360</v>
      </c>
      <c r="J75" s="37">
        <v>82150010</v>
      </c>
      <c r="K75" s="37">
        <v>2166058350</v>
      </c>
      <c r="L75" s="65">
        <f>IFERROR(G75/E75,0)*100</f>
        <v>44.945730064923922</v>
      </c>
      <c r="M75" s="66">
        <f>IFERROR(G75/F75,0)*100</f>
        <v>50.049774741140837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24900000</v>
      </c>
      <c r="G76" s="51">
        <v>24000000</v>
      </c>
      <c r="H76" s="51">
        <v>0</v>
      </c>
      <c r="I76" s="51">
        <v>900000</v>
      </c>
      <c r="J76" s="51">
        <v>900000</v>
      </c>
      <c r="K76" s="51">
        <v>0</v>
      </c>
      <c r="L76" s="53">
        <f t="shared" si="2"/>
        <v>0</v>
      </c>
      <c r="M76" s="54">
        <f t="shared" si="3"/>
        <v>96.385542168674704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24900000</v>
      </c>
      <c r="G77" s="68">
        <v>24000000</v>
      </c>
      <c r="H77" s="68">
        <v>0</v>
      </c>
      <c r="I77" s="69">
        <v>900000</v>
      </c>
      <c r="J77" s="69">
        <v>900000</v>
      </c>
      <c r="K77" s="69">
        <v>0</v>
      </c>
      <c r="L77" s="70">
        <f t="shared" si="2"/>
        <v>0</v>
      </c>
      <c r="M77" s="71">
        <f t="shared" si="3"/>
        <v>96.385542168674704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E9:K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F64" sqref="F6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일반회계 지난년도 세외수입 징수현황"</f>
        <v>2023년  9월  서구  일반회계 지난년도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COUNTIF(O7:P77,"err")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 9월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v>4041950000</v>
      </c>
      <c r="F7" s="26">
        <f t="shared" ref="F7:K7" si="0">F8+F40+F62</f>
        <v>34480920916</v>
      </c>
      <c r="G7" s="26">
        <f t="shared" si="0"/>
        <v>3041458205</v>
      </c>
      <c r="H7" s="26">
        <f t="shared" si="0"/>
        <v>656941113</v>
      </c>
      <c r="I7" s="26">
        <f t="shared" si="0"/>
        <v>30782521598</v>
      </c>
      <c r="J7" s="26">
        <f t="shared" si="0"/>
        <v>28958751788</v>
      </c>
      <c r="K7" s="26">
        <f t="shared" si="0"/>
        <v>1823769810</v>
      </c>
      <c r="L7" s="27">
        <f>IFERROR(G7/E7,0)*100</f>
        <v>75.247299075941072</v>
      </c>
      <c r="M7" s="28">
        <f>IFERROR(G7/F7,0)*100</f>
        <v>8.8206988798512285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0</v>
      </c>
      <c r="F8" s="29">
        <f t="shared" si="1"/>
        <v>520127636</v>
      </c>
      <c r="G8" s="29">
        <f t="shared" si="1"/>
        <v>305843640</v>
      </c>
      <c r="H8" s="29">
        <f t="shared" si="1"/>
        <v>0</v>
      </c>
      <c r="I8" s="29">
        <f t="shared" si="1"/>
        <v>214283996</v>
      </c>
      <c r="J8" s="29">
        <f t="shared" si="1"/>
        <v>214283996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58.801651523857892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79842710</v>
      </c>
      <c r="G9" s="33">
        <f t="shared" si="6"/>
        <v>15981850</v>
      </c>
      <c r="H9" s="33">
        <f t="shared" si="6"/>
        <v>0</v>
      </c>
      <c r="I9" s="33">
        <f t="shared" si="6"/>
        <v>63860860</v>
      </c>
      <c r="J9" s="33">
        <f t="shared" si="6"/>
        <v>63860860</v>
      </c>
      <c r="K9" s="33">
        <f t="shared" si="6"/>
        <v>0</v>
      </c>
      <c r="L9" s="33">
        <f t="shared" si="2"/>
        <v>0</v>
      </c>
      <c r="M9" s="34">
        <f t="shared" si="3"/>
        <v>20.016667770921099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43654350</v>
      </c>
      <c r="G10" s="36">
        <v>8050140</v>
      </c>
      <c r="H10" s="36">
        <v>0</v>
      </c>
      <c r="I10" s="37">
        <v>35604210</v>
      </c>
      <c r="J10" s="37">
        <v>35604210</v>
      </c>
      <c r="K10" s="37">
        <v>0</v>
      </c>
      <c r="L10" s="37">
        <f t="shared" si="2"/>
        <v>0</v>
      </c>
      <c r="M10" s="38">
        <f t="shared" si="3"/>
        <v>18.440636500142599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36188360</v>
      </c>
      <c r="G11" s="36">
        <v>7931710</v>
      </c>
      <c r="H11" s="36">
        <v>0</v>
      </c>
      <c r="I11" s="37">
        <v>28256650</v>
      </c>
      <c r="J11" s="37">
        <v>28256650</v>
      </c>
      <c r="K11" s="37">
        <v>0</v>
      </c>
      <c r="L11" s="37">
        <f t="shared" si="2"/>
        <v>0</v>
      </c>
      <c r="M11" s="38">
        <f t="shared" si="3"/>
        <v>21.917848722627937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v>408362146</v>
      </c>
      <c r="G12" s="33">
        <v>260838570</v>
      </c>
      <c r="H12" s="33">
        <v>0</v>
      </c>
      <c r="I12" s="33">
        <v>147523576</v>
      </c>
      <c r="J12" s="33">
        <v>147523576</v>
      </c>
      <c r="K12" s="33">
        <v>0</v>
      </c>
      <c r="L12" s="33">
        <f t="shared" si="2"/>
        <v>0</v>
      </c>
      <c r="M12" s="34">
        <f t="shared" si="3"/>
        <v>63.874326392632874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180391040</v>
      </c>
      <c r="G13" s="36">
        <v>39197530</v>
      </c>
      <c r="H13" s="36">
        <v>0</v>
      </c>
      <c r="I13" s="37">
        <v>141193510</v>
      </c>
      <c r="J13" s="37">
        <v>141193510</v>
      </c>
      <c r="K13" s="37">
        <v>0</v>
      </c>
      <c r="L13" s="37">
        <f t="shared" si="2"/>
        <v>0</v>
      </c>
      <c r="M13" s="38">
        <f t="shared" si="3"/>
        <v>21.729200075569164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199440</v>
      </c>
      <c r="H14" s="36">
        <v>0</v>
      </c>
      <c r="I14" s="37">
        <v>-3140010</v>
      </c>
      <c r="J14" s="37">
        <v>-3140010</v>
      </c>
      <c r="K14" s="37">
        <v>0</v>
      </c>
      <c r="L14" s="37">
        <f t="shared" si="2"/>
        <v>0</v>
      </c>
      <c r="M14" s="38">
        <f t="shared" si="3"/>
        <v>-6.7823585223273044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895780</v>
      </c>
      <c r="H17" s="36">
        <v>0</v>
      </c>
      <c r="I17" s="37">
        <v>13468243</v>
      </c>
      <c r="J17" s="37">
        <v>13468243</v>
      </c>
      <c r="K17" s="37">
        <v>0</v>
      </c>
      <c r="L17" s="37">
        <f t="shared" si="2"/>
        <v>0</v>
      </c>
      <c r="M17" s="38">
        <f t="shared" si="3"/>
        <v>6.2362751716562972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v>42091250</v>
      </c>
      <c r="G22" s="33">
        <v>29023220</v>
      </c>
      <c r="H22" s="33">
        <v>0</v>
      </c>
      <c r="I22" s="33">
        <v>13068030</v>
      </c>
      <c r="J22" s="33">
        <v>13068030</v>
      </c>
      <c r="K22" s="33">
        <v>0</v>
      </c>
      <c r="L22" s="33">
        <f t="shared" si="2"/>
        <v>0</v>
      </c>
      <c r="M22" s="34">
        <f t="shared" si="3"/>
        <v>68.953095952246613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/>
      <c r="F23" s="36">
        <v>9403500</v>
      </c>
      <c r="G23" s="36">
        <v>9438990</v>
      </c>
      <c r="H23" s="36">
        <v>0</v>
      </c>
      <c r="I23" s="37">
        <v>-35490</v>
      </c>
      <c r="J23" s="37">
        <v>-35490</v>
      </c>
      <c r="K23" s="37">
        <v>0</v>
      </c>
      <c r="L23" s="37">
        <f t="shared" si="2"/>
        <v>0</v>
      </c>
      <c r="M23" s="38">
        <f t="shared" si="3"/>
        <v>100.37741266549689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/>
      <c r="F27" s="36">
        <v>19848130</v>
      </c>
      <c r="G27" s="36">
        <v>19560130</v>
      </c>
      <c r="H27" s="36">
        <v>0</v>
      </c>
      <c r="I27" s="37">
        <v>288000</v>
      </c>
      <c r="J27" s="37">
        <v>288000</v>
      </c>
      <c r="K27" s="37">
        <v>0</v>
      </c>
      <c r="L27" s="37">
        <f t="shared" si="2"/>
        <v>0</v>
      </c>
      <c r="M27" s="38">
        <f t="shared" si="3"/>
        <v>98.54898169248186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f>E41+E46+E48+E52+E60</f>
        <v>0</v>
      </c>
      <c r="F40" s="43">
        <v>2489579608</v>
      </c>
      <c r="G40" s="43">
        <v>80680040</v>
      </c>
      <c r="H40" s="43">
        <v>11824880</v>
      </c>
      <c r="I40" s="43">
        <v>2397074688</v>
      </c>
      <c r="J40" s="43">
        <v>2397074688</v>
      </c>
      <c r="K40" s="43">
        <v>0</v>
      </c>
      <c r="L40" s="44">
        <f t="shared" si="2"/>
        <v>0</v>
      </c>
      <c r="M40" s="45">
        <f t="shared" si="3"/>
        <v>3.2407093848593247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v>2489579608</v>
      </c>
      <c r="G52" s="33">
        <v>80680040</v>
      </c>
      <c r="H52" s="33">
        <v>11824880</v>
      </c>
      <c r="I52" s="33">
        <v>2397074688</v>
      </c>
      <c r="J52" s="33">
        <v>2397074688</v>
      </c>
      <c r="K52" s="33">
        <v>0</v>
      </c>
      <c r="L52" s="39">
        <f t="shared" si="2"/>
        <v>0</v>
      </c>
      <c r="M52" s="40">
        <f t="shared" si="3"/>
        <v>3.2407093848593247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82421000</v>
      </c>
      <c r="H56" s="47">
        <v>0</v>
      </c>
      <c r="I56" s="37">
        <v>942065950</v>
      </c>
      <c r="J56" s="37">
        <v>942065950</v>
      </c>
      <c r="K56" s="37">
        <v>0</v>
      </c>
      <c r="L56" s="41">
        <f t="shared" si="2"/>
        <v>0</v>
      </c>
      <c r="M56" s="42">
        <f t="shared" si="3"/>
        <v>8.0451000376334711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-1741060</v>
      </c>
      <c r="H59" s="47">
        <v>11824880</v>
      </c>
      <c r="I59" s="37">
        <v>1454884738</v>
      </c>
      <c r="J59" s="37">
        <v>1454884738</v>
      </c>
      <c r="K59" s="37">
        <v>0</v>
      </c>
      <c r="L59" s="41">
        <f t="shared" si="2"/>
        <v>0</v>
      </c>
      <c r="M59" s="42">
        <f t="shared" si="3"/>
        <v>-0.11884623669854899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E61</f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3" t="s">
        <v>73</v>
      </c>
      <c r="C62" s="124"/>
      <c r="D62" s="124"/>
      <c r="E62" s="43">
        <f>E63+E65+E67+E69+E72+E74+E76</f>
        <v>0</v>
      </c>
      <c r="F62" s="43">
        <v>31471213672</v>
      </c>
      <c r="G62" s="43">
        <v>2654934525</v>
      </c>
      <c r="H62" s="43">
        <v>645116233</v>
      </c>
      <c r="I62" s="43">
        <v>28171162914</v>
      </c>
      <c r="J62" s="43">
        <v>26347393104</v>
      </c>
      <c r="K62" s="43">
        <v>1823769810</v>
      </c>
      <c r="L62" s="44">
        <f t="shared" si="2"/>
        <v>0</v>
      </c>
      <c r="M62" s="45">
        <f t="shared" si="3"/>
        <v>8.4360728908338878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v>5456957373</v>
      </c>
      <c r="G63" s="50">
        <v>8671000</v>
      </c>
      <c r="H63" s="50">
        <v>0</v>
      </c>
      <c r="I63" s="50">
        <v>5448286373</v>
      </c>
      <c r="J63" s="50">
        <v>5448286373</v>
      </c>
      <c r="K63" s="50">
        <v>0</v>
      </c>
      <c r="L63" s="39">
        <f t="shared" si="2"/>
        <v>0</v>
      </c>
      <c r="M63" s="40">
        <f t="shared" si="3"/>
        <v>0.15889807098187131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8671000</v>
      </c>
      <c r="H64" s="47">
        <v>0</v>
      </c>
      <c r="I64" s="37">
        <v>5448286373</v>
      </c>
      <c r="J64" s="37">
        <v>5448286373</v>
      </c>
      <c r="K64" s="37">
        <v>0</v>
      </c>
      <c r="L64" s="41">
        <f t="shared" si="2"/>
        <v>0</v>
      </c>
      <c r="M64" s="42">
        <f t="shared" si="3"/>
        <v>0.15889807098187131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v>2515430984</v>
      </c>
      <c r="G65" s="51">
        <v>231483991</v>
      </c>
      <c r="H65" s="51">
        <v>45877400</v>
      </c>
      <c r="I65" s="51">
        <v>2238069593</v>
      </c>
      <c r="J65" s="51">
        <v>2238069593</v>
      </c>
      <c r="K65" s="51">
        <v>0</v>
      </c>
      <c r="L65" s="53">
        <f t="shared" si="2"/>
        <v>0</v>
      </c>
      <c r="M65" s="54">
        <f t="shared" si="3"/>
        <v>9.2025578309406715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2515430984</v>
      </c>
      <c r="G66" s="47">
        <v>231483991</v>
      </c>
      <c r="H66" s="47">
        <v>45877400</v>
      </c>
      <c r="I66" s="37">
        <v>2238069593</v>
      </c>
      <c r="J66" s="37">
        <v>2238069593</v>
      </c>
      <c r="K66" s="37">
        <v>0</v>
      </c>
      <c r="L66" s="41">
        <f>IFERROR(G66/E66,0)*100</f>
        <v>0</v>
      </c>
      <c r="M66" s="42">
        <f>IFERROR(G66/F66,0)*100</f>
        <v>9.2025578309406715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v>243612520</v>
      </c>
      <c r="G67" s="51">
        <v>-1004960</v>
      </c>
      <c r="H67" s="51">
        <v>20732400</v>
      </c>
      <c r="I67" s="51">
        <v>223885080</v>
      </c>
      <c r="J67" s="51">
        <v>223885080</v>
      </c>
      <c r="K67" s="51">
        <v>0</v>
      </c>
      <c r="L67" s="53">
        <f t="shared" si="2"/>
        <v>0</v>
      </c>
      <c r="M67" s="54">
        <f t="shared" si="3"/>
        <v>-0.4125239540233811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243612520</v>
      </c>
      <c r="G68" s="47">
        <v>-1004960</v>
      </c>
      <c r="H68" s="47">
        <v>20732400</v>
      </c>
      <c r="I68" s="37">
        <v>223885080</v>
      </c>
      <c r="J68" s="37">
        <v>223885080</v>
      </c>
      <c r="K68" s="37">
        <v>0</v>
      </c>
      <c r="L68" s="41">
        <f t="shared" si="2"/>
        <v>0</v>
      </c>
      <c r="M68" s="42">
        <f t="shared" si="3"/>
        <v>-0.4125239540233811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f>SUM(E70:E71)</f>
        <v>0</v>
      </c>
      <c r="F69" s="52">
        <v>19145347074</v>
      </c>
      <c r="G69" s="52">
        <v>934052654</v>
      </c>
      <c r="H69" s="52">
        <v>578506433</v>
      </c>
      <c r="I69" s="52">
        <v>17632787987</v>
      </c>
      <c r="J69" s="52">
        <v>17632787987</v>
      </c>
      <c r="K69" s="52">
        <v>0</v>
      </c>
      <c r="L69" s="53">
        <f t="shared" si="2"/>
        <v>0</v>
      </c>
      <c r="M69" s="54">
        <f t="shared" si="3"/>
        <v>4.8787449524405524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16964175637</v>
      </c>
      <c r="G70" s="55">
        <v>791251744</v>
      </c>
      <c r="H70" s="55">
        <v>404033473</v>
      </c>
      <c r="I70" s="37">
        <v>15768890420</v>
      </c>
      <c r="J70" s="37">
        <v>15768890420</v>
      </c>
      <c r="K70" s="37">
        <v>0</v>
      </c>
      <c r="L70" s="56">
        <f t="shared" si="2"/>
        <v>0</v>
      </c>
      <c r="M70" s="57">
        <f t="shared" si="3"/>
        <v>4.6642510719720862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2181171437</v>
      </c>
      <c r="G71" s="55">
        <v>142800910</v>
      </c>
      <c r="H71" s="55">
        <v>174472960</v>
      </c>
      <c r="I71" s="37">
        <v>1863897567</v>
      </c>
      <c r="J71" s="37">
        <v>1863897567</v>
      </c>
      <c r="K71" s="37">
        <v>0</v>
      </c>
      <c r="L71" s="56">
        <f t="shared" si="2"/>
        <v>0</v>
      </c>
      <c r="M71" s="57">
        <f t="shared" si="3"/>
        <v>6.5469823956804367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v>4094934581</v>
      </c>
      <c r="G74" s="51">
        <v>1481731840</v>
      </c>
      <c r="H74" s="51">
        <v>0</v>
      </c>
      <c r="I74" s="51">
        <v>2613202741</v>
      </c>
      <c r="J74" s="51">
        <v>789432931</v>
      </c>
      <c r="K74" s="51">
        <v>1823769810</v>
      </c>
      <c r="L74" s="53">
        <f>IFERROR(G74/E74,0)*100</f>
        <v>0</v>
      </c>
      <c r="M74" s="54">
        <f>IFERROR(G74/F74,0)*100</f>
        <v>36.184505776357355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4094934581</v>
      </c>
      <c r="G75" s="64">
        <v>1481731840</v>
      </c>
      <c r="H75" s="64">
        <v>0</v>
      </c>
      <c r="I75" s="37">
        <v>2613202741</v>
      </c>
      <c r="J75" s="37">
        <v>789432931</v>
      </c>
      <c r="K75" s="37">
        <v>1823769810</v>
      </c>
      <c r="L75" s="65">
        <f>IFERROR(G75/E75,0)*100</f>
        <v>0</v>
      </c>
      <c r="M75" s="66">
        <f>IFERROR(G75/F75,0)*100</f>
        <v>36.184505776357355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F9:K9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K20" sqref="K2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기타특별회계 세외수입 징수현황"</f>
        <v>2023년  9월  서구  기타특별회계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COUNTIF(O7:P77,"err")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 9월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f t="shared" ref="E7:K7" si="0">E8+E40+E62</f>
        <v>6500904000</v>
      </c>
      <c r="F7" s="26">
        <f t="shared" si="0"/>
        <v>18387777707</v>
      </c>
      <c r="G7" s="26">
        <f t="shared" si="0"/>
        <v>8591117823</v>
      </c>
      <c r="H7" s="26">
        <f t="shared" si="0"/>
        <v>133292250</v>
      </c>
      <c r="I7" s="26">
        <f t="shared" si="0"/>
        <v>9663367634</v>
      </c>
      <c r="J7" s="26">
        <f t="shared" si="0"/>
        <v>9498999464</v>
      </c>
      <c r="K7" s="26">
        <f t="shared" si="0"/>
        <v>164368170</v>
      </c>
      <c r="L7" s="27">
        <f>IFERROR(G7/E7,0)*100</f>
        <v>132.15266404487744</v>
      </c>
      <c r="M7" s="28">
        <f>IFERROR(G7/F7,0)*100</f>
        <v>46.721892987261135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2367250000</v>
      </c>
      <c r="F8" s="29">
        <f t="shared" si="1"/>
        <v>1818308350</v>
      </c>
      <c r="G8" s="29">
        <f t="shared" si="1"/>
        <v>1818308350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76.810997993452318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1140837850</v>
      </c>
      <c r="G12" s="33">
        <v>1140837850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62.100134778078854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1140837850</v>
      </c>
      <c r="G20" s="36">
        <v>1140837850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530156000</v>
      </c>
      <c r="F36" s="33">
        <v>612470500</v>
      </c>
      <c r="G36" s="33">
        <v>612470500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115.52646768121082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>
        <v>530156000</v>
      </c>
      <c r="F37" s="36">
        <v>612470500</v>
      </c>
      <c r="G37" s="36">
        <v>612470500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115.52646768121082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981654000</v>
      </c>
      <c r="F40" s="43">
        <v>11549848117</v>
      </c>
      <c r="G40" s="43">
        <v>2803434533</v>
      </c>
      <c r="H40" s="43">
        <v>133292250</v>
      </c>
      <c r="I40" s="43">
        <v>8613121334</v>
      </c>
      <c r="J40" s="43">
        <v>8613121334</v>
      </c>
      <c r="K40" s="43">
        <v>0</v>
      </c>
      <c r="L40" s="44">
        <f t="shared" si="2"/>
        <v>285.58275451431967</v>
      </c>
      <c r="M40" s="45">
        <f t="shared" si="3"/>
        <v>24.272479643032522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213352000</v>
      </c>
      <c r="F52" s="33">
        <v>2199283950</v>
      </c>
      <c r="G52" s="33">
        <v>2187028120</v>
      </c>
      <c r="H52" s="33">
        <v>0</v>
      </c>
      <c r="I52" s="33">
        <v>12255830</v>
      </c>
      <c r="J52" s="33">
        <v>12255830</v>
      </c>
      <c r="K52" s="33">
        <v>0</v>
      </c>
      <c r="L52" s="39">
        <f t="shared" si="2"/>
        <v>1025.0797367730322</v>
      </c>
      <c r="M52" s="40">
        <f t="shared" si="3"/>
        <v>99.44273544123304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213352000</v>
      </c>
      <c r="F59" s="47">
        <v>2199283950</v>
      </c>
      <c r="G59" s="47">
        <v>2187028120</v>
      </c>
      <c r="H59" s="47">
        <v>0</v>
      </c>
      <c r="I59" s="37">
        <v>12255830</v>
      </c>
      <c r="J59" s="37">
        <v>12255830</v>
      </c>
      <c r="K59" s="37">
        <v>0</v>
      </c>
      <c r="L59" s="41">
        <f t="shared" si="2"/>
        <v>1025.0797367730322</v>
      </c>
      <c r="M59" s="42">
        <f t="shared" si="3"/>
        <v>99.44273544123304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9350564167</v>
      </c>
      <c r="G60" s="50">
        <v>616406413</v>
      </c>
      <c r="H60" s="50">
        <v>133292250</v>
      </c>
      <c r="I60" s="50">
        <v>8600865504</v>
      </c>
      <c r="J60" s="50">
        <v>8600865504</v>
      </c>
      <c r="K60" s="50">
        <v>0</v>
      </c>
      <c r="L60" s="39">
        <f t="shared" si="2"/>
        <v>87.644626774842109</v>
      </c>
      <c r="M60" s="40">
        <f t="shared" si="3"/>
        <v>6.5921841932855854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9350564167</v>
      </c>
      <c r="G61" s="47">
        <v>616406413</v>
      </c>
      <c r="H61" s="47">
        <v>133292250</v>
      </c>
      <c r="I61" s="37">
        <v>8600865504</v>
      </c>
      <c r="J61" s="37">
        <v>8600865504</v>
      </c>
      <c r="K61" s="37">
        <v>0</v>
      </c>
      <c r="L61" s="41">
        <f>IFERROR(G61/E61,0)*100</f>
        <v>87.644626774842109</v>
      </c>
      <c r="M61" s="42">
        <f>IFERROR(G61/F61,0)*100</f>
        <v>6.5921841932855854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3" t="s">
        <v>73</v>
      </c>
      <c r="C62" s="124"/>
      <c r="D62" s="124"/>
      <c r="E62" s="43">
        <v>3152000000</v>
      </c>
      <c r="F62" s="43">
        <v>5019621240</v>
      </c>
      <c r="G62" s="43">
        <v>3969374940</v>
      </c>
      <c r="H62" s="43">
        <v>0</v>
      </c>
      <c r="I62" s="43">
        <v>1050246300</v>
      </c>
      <c r="J62" s="43">
        <v>885878130</v>
      </c>
      <c r="K62" s="43">
        <v>164368170</v>
      </c>
      <c r="L62" s="44">
        <f t="shared" si="2"/>
        <v>125.93194606598985</v>
      </c>
      <c r="M62" s="45">
        <f t="shared" si="3"/>
        <v>79.077180333231681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4996931180</v>
      </c>
      <c r="G69" s="52">
        <v>3947040130</v>
      </c>
      <c r="H69" s="52">
        <v>0</v>
      </c>
      <c r="I69" s="52">
        <v>1049891050</v>
      </c>
      <c r="J69" s="52">
        <v>885522880</v>
      </c>
      <c r="K69" s="52">
        <v>164368170</v>
      </c>
      <c r="L69" s="53">
        <f t="shared" si="2"/>
        <v>126.50769647435898</v>
      </c>
      <c r="M69" s="54">
        <f t="shared" si="3"/>
        <v>78.989283378523538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4996931180</v>
      </c>
      <c r="G70" s="55">
        <v>3947040130</v>
      </c>
      <c r="H70" s="55">
        <v>0</v>
      </c>
      <c r="I70" s="37">
        <v>1049891050</v>
      </c>
      <c r="J70" s="37">
        <v>885522880</v>
      </c>
      <c r="K70" s="37">
        <v>164368170</v>
      </c>
      <c r="L70" s="56">
        <f t="shared" si="2"/>
        <v>126.50769647435898</v>
      </c>
      <c r="M70" s="57">
        <f t="shared" si="3"/>
        <v>78.989283378523538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22690060</v>
      </c>
      <c r="G74" s="51">
        <v>22334810</v>
      </c>
      <c r="H74" s="51">
        <v>0</v>
      </c>
      <c r="I74" s="51">
        <v>355250</v>
      </c>
      <c r="J74" s="51">
        <v>355250</v>
      </c>
      <c r="K74" s="51">
        <v>0</v>
      </c>
      <c r="L74" s="53">
        <f>IFERROR(G74/E74,0)*100</f>
        <v>69.796281250000007</v>
      </c>
      <c r="M74" s="54">
        <f>IFERROR(G74/F74,0)*100</f>
        <v>98.434336445121787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22690060</v>
      </c>
      <c r="G75" s="64">
        <v>22334810</v>
      </c>
      <c r="H75" s="64">
        <v>0</v>
      </c>
      <c r="I75" s="37">
        <v>355250</v>
      </c>
      <c r="J75" s="37">
        <v>355250</v>
      </c>
      <c r="K75" s="37">
        <v>0</v>
      </c>
      <c r="L75" s="65">
        <f>IFERROR(G75/E75,0)*100</f>
        <v>69.796281250000007</v>
      </c>
      <c r="M75" s="66">
        <f>IFERROR(G75/F75,0)*100</f>
        <v>98.434336445121787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E9:K9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J11" sqref="J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과목별 세외수입 징수현황"</f>
        <v>2023년  9월  서구  과목별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COUNTIF(O7:P36,"err")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 9월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33" t="s">
        <v>115</v>
      </c>
      <c r="C7" s="134"/>
      <c r="D7" s="134"/>
      <c r="E7" s="77">
        <f>SUM(E8:E9)</f>
        <v>6376000000</v>
      </c>
      <c r="F7" s="77">
        <f>SUM(F8:F9)</f>
        <v>37235402181</v>
      </c>
      <c r="G7" s="77">
        <f>SUM(G8:G9)</f>
        <v>6875637643</v>
      </c>
      <c r="H7" s="77">
        <f>SUM(H8:H9)</f>
        <v>543129213</v>
      </c>
      <c r="I7" s="77">
        <f>F7-G7-H7</f>
        <v>29816635325</v>
      </c>
      <c r="J7" s="77">
        <f>I7-K7</f>
        <v>29183021275</v>
      </c>
      <c r="K7" s="77">
        <f>SUM(K8:K9)</f>
        <v>633614050</v>
      </c>
      <c r="L7" s="78">
        <f t="shared" ref="L7:L33" si="0">IFERROR(G7/E7,0)*100</f>
        <v>107.8362240119197</v>
      </c>
      <c r="M7" s="79">
        <f t="shared" ref="M7:M33" si="1">IFERROR(G7/F7,0)*100</f>
        <v>18.465323966631981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5"/>
      <c r="C8" s="80" t="s">
        <v>104</v>
      </c>
      <c r="D8" s="81"/>
      <c r="E8" s="82">
        <f t="shared" ref="E8:H9" si="2">E11+E32</f>
        <v>5676000000</v>
      </c>
      <c r="F8" s="82">
        <f t="shared" si="2"/>
        <v>8946134760</v>
      </c>
      <c r="G8" s="82">
        <f t="shared" si="2"/>
        <v>5256374980</v>
      </c>
      <c r="H8" s="82">
        <f t="shared" si="2"/>
        <v>0</v>
      </c>
      <c r="I8" s="82">
        <f>F8-G8-H8</f>
        <v>3689759780</v>
      </c>
      <c r="J8" s="82">
        <f>I8-K8</f>
        <v>3056145730</v>
      </c>
      <c r="K8" s="82">
        <f>K11+K32</f>
        <v>633614050</v>
      </c>
      <c r="L8" s="83">
        <f>IFERROR(G8/E8,0)*100</f>
        <v>92.607029245947842</v>
      </c>
      <c r="M8" s="84">
        <f>IFERROR(G8/F8,0)*100</f>
        <v>58.755821603563682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6"/>
      <c r="C9" s="85" t="s">
        <v>105</v>
      </c>
      <c r="D9" s="86"/>
      <c r="E9" s="87">
        <f t="shared" si="2"/>
        <v>700000000</v>
      </c>
      <c r="F9" s="87">
        <f t="shared" si="2"/>
        <v>28289267421</v>
      </c>
      <c r="G9" s="87">
        <f t="shared" si="2"/>
        <v>1619262663</v>
      </c>
      <c r="H9" s="87">
        <f t="shared" si="2"/>
        <v>543129213</v>
      </c>
      <c r="I9" s="87">
        <f>F9-G9-H9</f>
        <v>26126875545</v>
      </c>
      <c r="J9" s="87">
        <f>I9-K9</f>
        <v>26126875545</v>
      </c>
      <c r="K9" s="87">
        <f>K12+K33</f>
        <v>0</v>
      </c>
      <c r="L9" s="88">
        <f>IFERROR(G9/E9,0)*100</f>
        <v>231.32323757142856</v>
      </c>
      <c r="M9" s="89">
        <f>IFERROR(G9/F9,0)*100</f>
        <v>5.7239469615885881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4" t="s">
        <v>113</v>
      </c>
      <c r="C10" s="145"/>
      <c r="D10" s="145"/>
      <c r="E10" s="90">
        <f>SUM(E11:E12)</f>
        <v>2556000000</v>
      </c>
      <c r="F10" s="90">
        <f>SUM(F11:F12)</f>
        <v>26823281079</v>
      </c>
      <c r="G10" s="90">
        <f>SUM(G11:G12)</f>
        <v>2322398955</v>
      </c>
      <c r="H10" s="90">
        <f>SUM(H11:H12)</f>
        <v>417926273</v>
      </c>
      <c r="I10" s="90">
        <f>F10-G10-H10</f>
        <v>24082955851</v>
      </c>
      <c r="J10" s="90">
        <f>I10-K10</f>
        <v>23613709971</v>
      </c>
      <c r="K10" s="90">
        <f>SUM(K11:K12)</f>
        <v>469245880</v>
      </c>
      <c r="L10" s="90">
        <f t="shared" si="0"/>
        <v>90.860678990610339</v>
      </c>
      <c r="M10" s="91">
        <f t="shared" si="1"/>
        <v>8.6581464368958603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7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3949203580</v>
      </c>
      <c r="G11" s="93">
        <f t="shared" si="5"/>
        <v>1309334850</v>
      </c>
      <c r="H11" s="93">
        <f t="shared" si="5"/>
        <v>0</v>
      </c>
      <c r="I11" s="93">
        <f t="shared" si="5"/>
        <v>2639868730</v>
      </c>
      <c r="J11" s="93">
        <f t="shared" si="5"/>
        <v>2170622850</v>
      </c>
      <c r="K11" s="93">
        <f t="shared" si="5"/>
        <v>469245880</v>
      </c>
      <c r="L11" s="94">
        <f t="shared" si="0"/>
        <v>51.225933098591547</v>
      </c>
      <c r="M11" s="95">
        <f t="shared" si="1"/>
        <v>33.154402488412615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8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22874077499</v>
      </c>
      <c r="G12" s="93">
        <f t="shared" si="6"/>
        <v>1013064105</v>
      </c>
      <c r="H12" s="93">
        <f t="shared" si="6"/>
        <v>417926273</v>
      </c>
      <c r="I12" s="93">
        <f t="shared" si="6"/>
        <v>21443087121</v>
      </c>
      <c r="J12" s="93">
        <f t="shared" si="6"/>
        <v>21443087121</v>
      </c>
      <c r="K12" s="93">
        <f t="shared" si="6"/>
        <v>0</v>
      </c>
      <c r="L12" s="94">
        <f t="shared" si="0"/>
        <v>0</v>
      </c>
      <c r="M12" s="95">
        <f t="shared" si="1"/>
        <v>4.4288741482330325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280017120</v>
      </c>
      <c r="G13" s="98">
        <v>37853960</v>
      </c>
      <c r="H13" s="98">
        <v>20732400</v>
      </c>
      <c r="I13" s="98">
        <v>221430760</v>
      </c>
      <c r="J13" s="98">
        <v>216689280</v>
      </c>
      <c r="K13" s="98">
        <v>4741480</v>
      </c>
      <c r="L13" s="98">
        <f t="shared" si="0"/>
        <v>0</v>
      </c>
      <c r="M13" s="99">
        <f t="shared" si="1"/>
        <v>13.518444872227811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51717980</v>
      </c>
      <c r="G14" s="102">
        <v>28772430</v>
      </c>
      <c r="H14" s="102">
        <v>0</v>
      </c>
      <c r="I14" s="103">
        <v>22945550</v>
      </c>
      <c r="J14" s="103">
        <v>18204070</v>
      </c>
      <c r="K14" s="103">
        <v>4741480</v>
      </c>
      <c r="L14" s="103">
        <f t="shared" si="0"/>
        <v>0</v>
      </c>
      <c r="M14" s="104">
        <f t="shared" si="1"/>
        <v>55.63332133234902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228299140</v>
      </c>
      <c r="G15" s="102">
        <v>9081530</v>
      </c>
      <c r="H15" s="102">
        <v>20732400</v>
      </c>
      <c r="I15" s="103">
        <v>198485210</v>
      </c>
      <c r="J15" s="103">
        <v>198485210</v>
      </c>
      <c r="K15" s="103"/>
      <c r="L15" s="103">
        <f t="shared" si="0"/>
        <v>0</v>
      </c>
      <c r="M15" s="104">
        <f t="shared" si="1"/>
        <v>3.9779081077572171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13214864004</v>
      </c>
      <c r="G16" s="98">
        <v>797809754</v>
      </c>
      <c r="H16" s="98">
        <v>230537428</v>
      </c>
      <c r="I16" s="98">
        <v>12186516822</v>
      </c>
      <c r="J16" s="98">
        <v>12186516822</v>
      </c>
      <c r="K16" s="98">
        <v>0</v>
      </c>
      <c r="L16" s="98">
        <f t="shared" si="0"/>
        <v>56.342496751412426</v>
      </c>
      <c r="M16" s="99">
        <f t="shared" si="1"/>
        <v>6.037215016049438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859055240</v>
      </c>
      <c r="G17" s="102">
        <v>282739880</v>
      </c>
      <c r="H17" s="102">
        <v>0</v>
      </c>
      <c r="I17" s="103">
        <v>576315360</v>
      </c>
      <c r="J17" s="103">
        <v>576315360</v>
      </c>
      <c r="K17" s="103">
        <v>0</v>
      </c>
      <c r="L17" s="103">
        <f t="shared" si="0"/>
        <v>19.967505649717516</v>
      </c>
      <c r="M17" s="104">
        <f t="shared" si="1"/>
        <v>32.912886952415306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12355808764</v>
      </c>
      <c r="G18" s="102">
        <v>515069874</v>
      </c>
      <c r="H18" s="102">
        <v>230537428</v>
      </c>
      <c r="I18" s="103">
        <v>11610201462</v>
      </c>
      <c r="J18" s="103">
        <v>11610201462</v>
      </c>
      <c r="K18" s="103"/>
      <c r="L18" s="103">
        <f t="shared" si="0"/>
        <v>0</v>
      </c>
      <c r="M18" s="104">
        <f t="shared" si="1"/>
        <v>4.1686455645114258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4784848289</v>
      </c>
      <c r="G19" s="98">
        <v>702078000</v>
      </c>
      <c r="H19" s="98">
        <v>67252590</v>
      </c>
      <c r="I19" s="98">
        <v>4015517699</v>
      </c>
      <c r="J19" s="98">
        <v>3966617699</v>
      </c>
      <c r="K19" s="98">
        <v>48900000</v>
      </c>
      <c r="L19" s="98">
        <f t="shared" si="0"/>
        <v>83.580714285714279</v>
      </c>
      <c r="M19" s="99">
        <f t="shared" si="1"/>
        <v>14.672941702540991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993730520</v>
      </c>
      <c r="G20" s="102">
        <v>457254300</v>
      </c>
      <c r="H20" s="102">
        <v>0</v>
      </c>
      <c r="I20" s="103">
        <v>536476220</v>
      </c>
      <c r="J20" s="103">
        <v>487576220</v>
      </c>
      <c r="K20" s="103">
        <v>48900000</v>
      </c>
      <c r="L20" s="103">
        <f t="shared" si="0"/>
        <v>54.435035714285718</v>
      </c>
      <c r="M20" s="104">
        <f t="shared" si="1"/>
        <v>46.013913309213848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3791117769</v>
      </c>
      <c r="G21" s="102">
        <v>244823700</v>
      </c>
      <c r="H21" s="102">
        <v>67252590</v>
      </c>
      <c r="I21" s="103">
        <v>3479041479</v>
      </c>
      <c r="J21" s="103">
        <v>3479041479</v>
      </c>
      <c r="K21" s="103"/>
      <c r="L21" s="103">
        <f t="shared" si="0"/>
        <v>0</v>
      </c>
      <c r="M21" s="104">
        <f t="shared" si="1"/>
        <v>6.4578236530113982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19209010</v>
      </c>
      <c r="H22" s="98">
        <v>93803455</v>
      </c>
      <c r="I22" s="98">
        <v>505693009</v>
      </c>
      <c r="J22" s="98">
        <v>505693009</v>
      </c>
      <c r="K22" s="98">
        <v>0</v>
      </c>
      <c r="L22" s="98">
        <f t="shared" si="0"/>
        <v>0</v>
      </c>
      <c r="M22" s="99">
        <f t="shared" si="1"/>
        <v>3.1047098833329541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19209010</v>
      </c>
      <c r="H24" s="102">
        <v>93803455</v>
      </c>
      <c r="I24" s="103">
        <v>505693009</v>
      </c>
      <c r="J24" s="103">
        <v>505693009</v>
      </c>
      <c r="K24" s="103"/>
      <c r="L24" s="103">
        <f t="shared" si="0"/>
        <v>0</v>
      </c>
      <c r="M24" s="104">
        <f t="shared" si="1"/>
        <v>3.1047098833329541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8183000</v>
      </c>
      <c r="H25" s="98">
        <v>0</v>
      </c>
      <c r="I25" s="98">
        <v>4501505333</v>
      </c>
      <c r="J25" s="98">
        <v>4501505333</v>
      </c>
      <c r="K25" s="98">
        <v>0</v>
      </c>
      <c r="L25" s="98">
        <f t="shared" si="0"/>
        <v>0</v>
      </c>
      <c r="M25" s="99">
        <f t="shared" si="1"/>
        <v>0.18145378118749919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2603000</v>
      </c>
      <c r="H27" s="102">
        <v>0</v>
      </c>
      <c r="I27" s="103">
        <v>3855550013</v>
      </c>
      <c r="J27" s="103">
        <v>3855550013</v>
      </c>
      <c r="K27" s="103"/>
      <c r="L27" s="103">
        <f t="shared" si="0"/>
        <v>0</v>
      </c>
      <c r="M27" s="104">
        <f t="shared" si="1"/>
        <v>6.74675159650025E-2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3415157859</v>
      </c>
      <c r="G28" s="98">
        <v>757265231</v>
      </c>
      <c r="H28" s="98">
        <v>5600400</v>
      </c>
      <c r="I28" s="98">
        <v>2652292228</v>
      </c>
      <c r="J28" s="98">
        <v>2236687828</v>
      </c>
      <c r="K28" s="98">
        <v>415604400</v>
      </c>
      <c r="L28" s="98">
        <f t="shared" si="0"/>
        <v>252.42174366666666</v>
      </c>
      <c r="M28" s="99">
        <f t="shared" si="1"/>
        <v>22.173652354147301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1393164520</v>
      </c>
      <c r="G29" s="102">
        <v>534988240</v>
      </c>
      <c r="H29" s="102">
        <v>0</v>
      </c>
      <c r="I29" s="103">
        <v>858176280</v>
      </c>
      <c r="J29" s="103">
        <v>442571880</v>
      </c>
      <c r="K29" s="103">
        <v>415604400</v>
      </c>
      <c r="L29" s="103">
        <f t="shared" si="0"/>
        <v>178.32941333333335</v>
      </c>
      <c r="M29" s="104">
        <f t="shared" si="1"/>
        <v>38.400937744237126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2021993339</v>
      </c>
      <c r="G30" s="102">
        <v>222276991</v>
      </c>
      <c r="H30" s="102">
        <v>5600400</v>
      </c>
      <c r="I30" s="103">
        <v>1794115948</v>
      </c>
      <c r="J30" s="103">
        <v>1794115948</v>
      </c>
      <c r="K30" s="103"/>
      <c r="L30" s="103">
        <f t="shared" si="0"/>
        <v>0</v>
      </c>
      <c r="M30" s="104">
        <f t="shared" si="1"/>
        <v>10.992963562873538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9" t="s">
        <v>114</v>
      </c>
      <c r="C31" s="140"/>
      <c r="D31" s="140"/>
      <c r="E31" s="106">
        <v>3820000000</v>
      </c>
      <c r="F31" s="106">
        <v>10412121102</v>
      </c>
      <c r="G31" s="106">
        <v>4553238688</v>
      </c>
      <c r="H31" s="106">
        <v>125202940</v>
      </c>
      <c r="I31" s="106">
        <v>5733679474</v>
      </c>
      <c r="J31" s="106">
        <v>5569311304</v>
      </c>
      <c r="K31" s="106">
        <v>164368170</v>
      </c>
      <c r="L31" s="106">
        <f t="shared" si="0"/>
        <v>119.19473005235601</v>
      </c>
      <c r="M31" s="107">
        <f t="shared" si="1"/>
        <v>43.730174124899456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7"/>
      <c r="C32" s="92" t="s">
        <v>104</v>
      </c>
      <c r="D32" s="92"/>
      <c r="E32" s="93">
        <v>3120000000</v>
      </c>
      <c r="F32" s="93">
        <v>4996931180</v>
      </c>
      <c r="G32" s="93">
        <v>3947040130</v>
      </c>
      <c r="H32" s="93">
        <v>0</v>
      </c>
      <c r="I32" s="93">
        <v>1049891050</v>
      </c>
      <c r="J32" s="93">
        <v>885522880</v>
      </c>
      <c r="K32" s="93">
        <v>164368170</v>
      </c>
      <c r="L32" s="94">
        <f t="shared" si="0"/>
        <v>126.50769647435898</v>
      </c>
      <c r="M32" s="95">
        <f t="shared" si="1"/>
        <v>78.989283378523538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1"/>
      <c r="C33" s="108" t="s">
        <v>105</v>
      </c>
      <c r="D33" s="108"/>
      <c r="E33" s="109">
        <v>700000000</v>
      </c>
      <c r="F33" s="109">
        <v>5415189922</v>
      </c>
      <c r="G33" s="109">
        <v>606198558</v>
      </c>
      <c r="H33" s="109">
        <v>125202940</v>
      </c>
      <c r="I33" s="109">
        <v>4683788424</v>
      </c>
      <c r="J33" s="109">
        <v>4683788424</v>
      </c>
      <c r="K33" s="109">
        <v>0</v>
      </c>
      <c r="L33" s="110">
        <f t="shared" si="0"/>
        <v>86.599794000000003</v>
      </c>
      <c r="M33" s="111">
        <f t="shared" si="1"/>
        <v>11.19440992341247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10412121102</v>
      </c>
      <c r="G34" s="98">
        <v>4553238688</v>
      </c>
      <c r="H34" s="98">
        <v>125202940</v>
      </c>
      <c r="I34" s="98">
        <v>5733679474</v>
      </c>
      <c r="J34" s="98">
        <v>5569311304</v>
      </c>
      <c r="K34" s="98">
        <v>164368170</v>
      </c>
      <c r="L34" s="98">
        <f>IFERROR(G34/E34,0)*100</f>
        <v>119.19473005235601</v>
      </c>
      <c r="M34" s="99">
        <f>IFERROR(G34/F34,0)*100</f>
        <v>43.730174124899456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2" t="s">
        <v>0</v>
      </c>
      <c r="C35" s="112" t="s">
        <v>104</v>
      </c>
      <c r="D35" s="112"/>
      <c r="E35" s="113">
        <v>3120000000</v>
      </c>
      <c r="F35" s="113">
        <v>4996931180</v>
      </c>
      <c r="G35" s="113">
        <v>3947040130</v>
      </c>
      <c r="H35" s="113">
        <v>0</v>
      </c>
      <c r="I35" s="114">
        <v>1049891050</v>
      </c>
      <c r="J35" s="114">
        <v>885522880</v>
      </c>
      <c r="K35" s="114">
        <v>164368170</v>
      </c>
      <c r="L35" s="114">
        <f>IFERROR(G35/E35,0)*100</f>
        <v>126.50769647435898</v>
      </c>
      <c r="M35" s="115">
        <f>IFERROR(G35/F35,0)*100</f>
        <v>78.989283378523538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3"/>
      <c r="C36" s="116" t="s">
        <v>105</v>
      </c>
      <c r="D36" s="116"/>
      <c r="E36" s="117">
        <v>700000000</v>
      </c>
      <c r="F36" s="117">
        <v>5415189922</v>
      </c>
      <c r="G36" s="117">
        <v>606198558</v>
      </c>
      <c r="H36" s="117">
        <v>125202940</v>
      </c>
      <c r="I36" s="118">
        <v>4683788424</v>
      </c>
      <c r="J36" s="118">
        <v>4683788424</v>
      </c>
      <c r="K36" s="118">
        <v>0</v>
      </c>
      <c r="L36" s="118">
        <f>IFERROR(G36/E36,0)*100</f>
        <v>86.599794000000003</v>
      </c>
      <c r="M36" s="119">
        <f>IFERROR(G36/F36,0)*100</f>
        <v>11.19440992341247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L16" sqref="L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6" t="str">
        <f>B4&amp;L3&amp;"  일반회계 세외수입 징수현황"</f>
        <v>2023년  9월  서구  일반회계 세외수입 징수현황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0" t="str">
        <f>'군구세외 일반회계'!L3:M3</f>
        <v>서구</v>
      </c>
      <c r="M3" s="130"/>
      <c r="O3" s="3">
        <f>COUNTIF(O7:P92,"err")</f>
        <v>0</v>
      </c>
    </row>
    <row r="4" spans="2:16" s="4" customFormat="1" ht="18.75" customHeight="1" thickBot="1" x14ac:dyDescent="0.2">
      <c r="B4" s="122" t="str">
        <f>'군구세외 일반회계'!B4:D4</f>
        <v xml:space="preserve">2023년  9월  </v>
      </c>
      <c r="C4" s="122"/>
      <c r="D4" s="122"/>
      <c r="E4" s="1"/>
      <c r="F4" s="1"/>
      <c r="G4" s="1"/>
      <c r="H4" s="1"/>
      <c r="I4" s="1"/>
      <c r="J4" s="1"/>
      <c r="K4" s="1"/>
      <c r="L4" s="127" t="s">
        <v>13</v>
      </c>
      <c r="M4" s="127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1" t="s">
        <v>9</v>
      </c>
      <c r="M5" s="132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8" t="s">
        <v>18</v>
      </c>
      <c r="C7" s="129"/>
      <c r="D7" s="129"/>
      <c r="E7" s="26">
        <f t="shared" ref="E7:K7" si="0">E8+E40+E73</f>
        <v>0</v>
      </c>
      <c r="F7" s="26">
        <f t="shared" si="0"/>
        <v>2065679174</v>
      </c>
      <c r="G7" s="26">
        <f t="shared" si="0"/>
        <v>1144068600</v>
      </c>
      <c r="H7" s="26">
        <f t="shared" si="0"/>
        <v>0</v>
      </c>
      <c r="I7" s="26">
        <f t="shared" si="0"/>
        <v>921610574</v>
      </c>
      <c r="J7" s="26">
        <f t="shared" si="0"/>
        <v>921610574</v>
      </c>
      <c r="K7" s="26">
        <f t="shared" si="0"/>
        <v>0</v>
      </c>
      <c r="L7" s="27">
        <f>IFERROR(G7/E7,0)*100</f>
        <v>0</v>
      </c>
      <c r="M7" s="28">
        <f>IFERROR(G7/F7,0)*100</f>
        <v>55.384621890950037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0" t="s">
        <v>19</v>
      </c>
      <c r="C8" s="121"/>
      <c r="D8" s="121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13552090</v>
      </c>
      <c r="G9" s="33">
        <f t="shared" si="6"/>
        <v>13552090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5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854815000</v>
      </c>
      <c r="G28" s="33">
        <v>854815000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5"/>
      <c r="C31" s="35" t="s">
        <v>42</v>
      </c>
      <c r="D31" s="35"/>
      <c r="E31" s="36">
        <v>0</v>
      </c>
      <c r="F31" s="36">
        <v>854815000</v>
      </c>
      <c r="G31" s="36">
        <v>854815000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5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3" t="s">
        <v>50</v>
      </c>
      <c r="C40" s="124"/>
      <c r="D40" s="124"/>
      <c r="E40" s="43">
        <v>0</v>
      </c>
      <c r="F40" s="43">
        <v>1169095484</v>
      </c>
      <c r="G40" s="43">
        <v>248184910</v>
      </c>
      <c r="H40" s="43">
        <v>0</v>
      </c>
      <c r="I40" s="43">
        <v>920910574</v>
      </c>
      <c r="J40" s="43">
        <v>920910574</v>
      </c>
      <c r="K40" s="43">
        <v>0</v>
      </c>
      <c r="L40" s="44">
        <f t="shared" si="2"/>
        <v>0</v>
      </c>
      <c r="M40" s="45">
        <f t="shared" si="3"/>
        <v>21.228797253655287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1169095484</v>
      </c>
      <c r="G60" s="50">
        <v>248184910</v>
      </c>
      <c r="H60" s="50">
        <v>0</v>
      </c>
      <c r="I60" s="50">
        <v>920910574</v>
      </c>
      <c r="J60" s="50">
        <v>920910574</v>
      </c>
      <c r="K60" s="50">
        <v>0</v>
      </c>
      <c r="L60" s="39">
        <f t="shared" si="2"/>
        <v>0</v>
      </c>
      <c r="M60" s="40">
        <f t="shared" si="3"/>
        <v>21.228797253655287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32255250</v>
      </c>
      <c r="G66" s="47">
        <v>21000000</v>
      </c>
      <c r="H66" s="47">
        <v>0</v>
      </c>
      <c r="I66" s="37">
        <v>11255250</v>
      </c>
      <c r="J66" s="37">
        <v>11255250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227184910</v>
      </c>
      <c r="H70" s="47">
        <v>0</v>
      </c>
      <c r="I70" s="37">
        <v>907954324</v>
      </c>
      <c r="J70" s="37">
        <v>907954324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23" t="s">
        <v>73</v>
      </c>
      <c r="C73" s="124"/>
      <c r="D73" s="124"/>
      <c r="E73" s="43">
        <v>0</v>
      </c>
      <c r="F73" s="43">
        <v>28216600</v>
      </c>
      <c r="G73" s="43">
        <v>27516600</v>
      </c>
      <c r="H73" s="43">
        <v>0</v>
      </c>
      <c r="I73" s="43">
        <v>700000</v>
      </c>
      <c r="J73" s="43">
        <v>700000</v>
      </c>
      <c r="K73" s="43">
        <v>0</v>
      </c>
      <c r="L73" s="44">
        <f t="shared" si="2"/>
        <v>0</v>
      </c>
      <c r="M73" s="45">
        <f t="shared" si="3"/>
        <v>97.519190830929318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21250000</v>
      </c>
      <c r="G74" s="50">
        <v>20550000</v>
      </c>
      <c r="H74" s="50">
        <v>0</v>
      </c>
      <c r="I74" s="50">
        <v>700000</v>
      </c>
      <c r="J74" s="50">
        <v>700000</v>
      </c>
      <c r="K74" s="50">
        <v>0</v>
      </c>
      <c r="L74" s="39">
        <f t="shared" si="2"/>
        <v>0</v>
      </c>
      <c r="M74" s="40">
        <f t="shared" si="3"/>
        <v>96.705882352941174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21250000</v>
      </c>
      <c r="G75" s="47">
        <v>20550000</v>
      </c>
      <c r="H75" s="47">
        <v>0</v>
      </c>
      <c r="I75" s="37">
        <v>700000</v>
      </c>
      <c r="J75" s="37">
        <v>700000</v>
      </c>
      <c r="K75" s="37">
        <v>0</v>
      </c>
      <c r="L75" s="41">
        <f t="shared" si="2"/>
        <v>0</v>
      </c>
      <c r="M75" s="42">
        <f t="shared" si="3"/>
        <v>96.705882352941174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2"/>
        <v>0</v>
      </c>
      <c r="M84" s="54">
        <f t="shared" si="3"/>
        <v>0</v>
      </c>
      <c r="O84" s="9" t="str">
        <f t="shared" ref="O84:O92" si="7">IF(F84=G84+H84+I84,"","err")</f>
        <v/>
      </c>
      <c r="P84" s="9" t="str">
        <f t="shared" ref="P84:P92" si="8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>IFERROR(G85/E85,0)*100</f>
        <v>0</v>
      </c>
      <c r="M85" s="42">
        <f>IFERROR(G85/F85,0)*100</f>
        <v>0</v>
      </c>
      <c r="O85" s="9" t="str">
        <f t="shared" si="7"/>
        <v/>
      </c>
      <c r="P85" s="9" t="str">
        <f t="shared" si="8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6966600</v>
      </c>
      <c r="G86" s="51">
        <v>6966600</v>
      </c>
      <c r="H86" s="51">
        <v>0</v>
      </c>
      <c r="I86" s="51">
        <v>0</v>
      </c>
      <c r="J86" s="51">
        <v>0</v>
      </c>
      <c r="K86" s="51">
        <v>0</v>
      </c>
      <c r="L86" s="53">
        <f>IFERROR(G86/E86,0)*100</f>
        <v>0</v>
      </c>
      <c r="M86" s="54">
        <f>IFERROR(G86/F86,0)*100</f>
        <v>100</v>
      </c>
      <c r="O86" s="9" t="str">
        <f t="shared" si="7"/>
        <v/>
      </c>
      <c r="P86" s="9" t="str">
        <f t="shared" si="8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6966600</v>
      </c>
      <c r="G87" s="64">
        <v>6966600</v>
      </c>
      <c r="H87" s="64">
        <v>0</v>
      </c>
      <c r="I87" s="37">
        <v>0</v>
      </c>
      <c r="J87" s="37">
        <v>0</v>
      </c>
      <c r="K87" s="37">
        <v>0</v>
      </c>
      <c r="L87" s="65">
        <f>IFERROR(G87/E87,0)*100</f>
        <v>0</v>
      </c>
      <c r="M87" s="66">
        <f>IFERROR(G87/F87,0)*100</f>
        <v>100</v>
      </c>
      <c r="O87" s="9" t="str">
        <f t="shared" si="7"/>
        <v/>
      </c>
      <c r="P87" s="9" t="str">
        <f t="shared" si="8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2"/>
        <v>0</v>
      </c>
      <c r="M91" s="54">
        <f t="shared" si="3"/>
        <v>0</v>
      </c>
      <c r="O91" s="9" t="str">
        <f t="shared" si="7"/>
        <v/>
      </c>
      <c r="P91" s="9" t="str">
        <f t="shared" si="8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2"/>
        <v>0</v>
      </c>
      <c r="M92" s="71">
        <f t="shared" si="3"/>
        <v>0</v>
      </c>
      <c r="O92" s="9" t="str">
        <f t="shared" si="7"/>
        <v/>
      </c>
      <c r="P92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E9:K9" formulaRange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2024-07-04T01:14:19Z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