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928"/>
  <workbookPr codeName="ThisWorkbook"/>
  <mc:AlternateContent xmlns:mc="http://schemas.openxmlformats.org/markup-compatibility/2006">
    <mc:Choice Requires="x15">
      <x15ac:absPath xmlns:x15ac="http://schemas.microsoft.com/office/spreadsheetml/2010/11/ac" url="D:\10.세외수입\2023\시청보고\8월\"/>
    </mc:Choice>
  </mc:AlternateContent>
  <xr:revisionPtr revIDLastSave="0" documentId="8_{029C9C51-DE48-4303-AABB-0134E1A3D873}" xr6:coauthVersionLast="47" xr6:coauthVersionMax="47" xr10:uidLastSave="{00000000-0000-0000-0000-000000000000}"/>
  <bookViews>
    <workbookView xWindow="28680" yWindow="-120" windowWidth="29040" windowHeight="15840" tabRatio="820"/>
  </bookViews>
  <sheets>
    <sheet name="군구세외 일반회계" sheetId="55" r:id="rId1"/>
    <sheet name="군구세외 일반회계_지난년도" sheetId="57" r:id="rId2"/>
    <sheet name="군구세외 특별회계" sheetId="58" r:id="rId3"/>
    <sheet name="군구세외 과목별" sheetId="61" r:id="rId4"/>
    <sheet name="시세외 특별회계(위임)" sheetId="59" r:id="rId5"/>
  </sheets>
  <definedNames>
    <definedName name="_xlnm.Print_Area" localSheetId="3">'군구세외 과목별'!$B$1:$L$6</definedName>
    <definedName name="_xlnm.Print_Area" localSheetId="0">'군구세외 일반회계'!$B$1:$L$71</definedName>
    <definedName name="_xlnm.Print_Area" localSheetId="1">'군구세외 일반회계_지난년도'!$B$1:$L$71</definedName>
    <definedName name="_xlnm.Print_Area" localSheetId="2">'군구세외 특별회계'!$B$1:$L$71</definedName>
    <definedName name="_xlnm.Print_Area" localSheetId="4">'시세외 특별회계(위임)'!$B$1:$L$83</definedName>
    <definedName name="_xlnm.Print_Titles" localSheetId="3">'군구세외 과목별'!$5:$6</definedName>
    <definedName name="_xlnm.Print_Titles" localSheetId="0">'군구세외 일반회계'!$5:$6</definedName>
    <definedName name="_xlnm.Print_Titles" localSheetId="1">'군구세외 일반회계_지난년도'!$5:$6</definedName>
    <definedName name="_xlnm.Print_Titles" localSheetId="2">'군구세외 특별회계'!$5:$6</definedName>
    <definedName name="_xlnm.Print_Titles" localSheetId="4">'시세외 특별회계(위임)'!$5:$6</definedName>
  </definedNames>
  <calcPr calcId="181029" fullCalcOnLoad="1"/>
</workbook>
</file>

<file path=xl/calcChain.xml><?xml version="1.0" encoding="utf-8"?>
<calcChain xmlns="http://schemas.openxmlformats.org/spreadsheetml/2006/main">
  <c r="P11" i="55" l="1"/>
  <c r="P14" i="55"/>
  <c r="P15" i="55"/>
  <c r="P17" i="55"/>
  <c r="P18" i="55"/>
  <c r="P19" i="55"/>
  <c r="P20" i="55"/>
  <c r="P26" i="55"/>
  <c r="P27" i="55"/>
  <c r="P32" i="55"/>
  <c r="P38" i="55"/>
  <c r="P39" i="55"/>
  <c r="P44" i="55"/>
  <c r="P45" i="55"/>
  <c r="P54" i="55"/>
  <c r="P56" i="55"/>
  <c r="P57" i="55"/>
  <c r="P71" i="55"/>
  <c r="B4" i="59"/>
  <c r="B4" i="61"/>
  <c r="B4" i="58"/>
  <c r="B4" i="57"/>
  <c r="F11" i="61"/>
  <c r="G11" i="61"/>
  <c r="H11" i="61"/>
  <c r="I11" i="61"/>
  <c r="J11" i="61"/>
  <c r="K11" i="61"/>
  <c r="P11" i="61"/>
  <c r="F12" i="61"/>
  <c r="G12" i="61"/>
  <c r="H12" i="61"/>
  <c r="I12" i="61"/>
  <c r="O12" i="61"/>
  <c r="J12" i="61"/>
  <c r="K12" i="61"/>
  <c r="K9" i="61"/>
  <c r="O11" i="61"/>
  <c r="O13" i="61"/>
  <c r="P13" i="61"/>
  <c r="O14" i="61"/>
  <c r="P14" i="61"/>
  <c r="O15" i="61"/>
  <c r="P15" i="61"/>
  <c r="O16" i="61"/>
  <c r="P16" i="61"/>
  <c r="O17" i="61"/>
  <c r="P17" i="61"/>
  <c r="O18" i="61"/>
  <c r="P18" i="61"/>
  <c r="O19" i="61"/>
  <c r="P19" i="61"/>
  <c r="O20" i="61"/>
  <c r="P20" i="61"/>
  <c r="O21" i="61"/>
  <c r="P21" i="61"/>
  <c r="O22" i="61"/>
  <c r="P22" i="61"/>
  <c r="O23" i="61"/>
  <c r="P23" i="61"/>
  <c r="O24" i="61"/>
  <c r="P24" i="61"/>
  <c r="O25" i="61"/>
  <c r="P25" i="61"/>
  <c r="O26" i="61"/>
  <c r="P26" i="61"/>
  <c r="O27" i="61"/>
  <c r="P27" i="61"/>
  <c r="O28" i="61"/>
  <c r="P28" i="61"/>
  <c r="O29" i="61"/>
  <c r="P29" i="61"/>
  <c r="O30" i="61"/>
  <c r="P30" i="61"/>
  <c r="O32" i="61"/>
  <c r="P32" i="61"/>
  <c r="O33" i="61"/>
  <c r="P33" i="61"/>
  <c r="O34" i="61"/>
  <c r="P34" i="61"/>
  <c r="O35" i="61"/>
  <c r="P35" i="61"/>
  <c r="O36" i="61"/>
  <c r="P36" i="61"/>
  <c r="L3" i="59"/>
  <c r="L3" i="61"/>
  <c r="L3" i="58"/>
  <c r="L3" i="57"/>
  <c r="M36" i="61"/>
  <c r="L36" i="61"/>
  <c r="M35" i="61"/>
  <c r="L35" i="61"/>
  <c r="M34" i="61"/>
  <c r="M33" i="61"/>
  <c r="M32" i="61"/>
  <c r="L31" i="61"/>
  <c r="M30" i="61"/>
  <c r="L30" i="61"/>
  <c r="M29" i="61"/>
  <c r="L29" i="61"/>
  <c r="M28" i="61"/>
  <c r="L28" i="61"/>
  <c r="M27" i="61"/>
  <c r="L27" i="61"/>
  <c r="M26" i="61"/>
  <c r="L26" i="61"/>
  <c r="M25" i="61"/>
  <c r="M24" i="61"/>
  <c r="L24" i="61"/>
  <c r="M23" i="61"/>
  <c r="L23" i="61"/>
  <c r="M22" i="61"/>
  <c r="L22" i="61"/>
  <c r="M21" i="61"/>
  <c r="L21" i="61"/>
  <c r="M20" i="61"/>
  <c r="L20" i="61"/>
  <c r="L19" i="61"/>
  <c r="M18" i="61"/>
  <c r="L18" i="61"/>
  <c r="M17" i="61"/>
  <c r="L17" i="61"/>
  <c r="M16" i="61"/>
  <c r="M15" i="61"/>
  <c r="L15" i="61"/>
  <c r="M14" i="61"/>
  <c r="L14" i="61"/>
  <c r="M13" i="61"/>
  <c r="M12" i="61"/>
  <c r="E12" i="61"/>
  <c r="E9" i="61"/>
  <c r="E11" i="61"/>
  <c r="L11" i="61"/>
  <c r="H10" i="61"/>
  <c r="G10" i="61"/>
  <c r="F10" i="61"/>
  <c r="H9" i="61"/>
  <c r="G9" i="61"/>
  <c r="M9" i="61"/>
  <c r="F9" i="61"/>
  <c r="I9" i="61"/>
  <c r="K8" i="61"/>
  <c r="H8" i="61"/>
  <c r="H7" i="61"/>
  <c r="G8" i="61"/>
  <c r="F8" i="61"/>
  <c r="F7" i="61"/>
  <c r="O31" i="61"/>
  <c r="M11" i="61"/>
  <c r="M19" i="61"/>
  <c r="M31" i="61"/>
  <c r="L32" i="61"/>
  <c r="L13" i="61"/>
  <c r="L25" i="61"/>
  <c r="L33" i="61"/>
  <c r="L16" i="61"/>
  <c r="L34" i="61"/>
  <c r="B2" i="57"/>
  <c r="B2" i="58"/>
  <c r="P31" i="61"/>
  <c r="M92" i="59"/>
  <c r="L92" i="59"/>
  <c r="M87" i="59"/>
  <c r="L87" i="59"/>
  <c r="M85" i="59"/>
  <c r="L85" i="59"/>
  <c r="M83" i="59"/>
  <c r="L83" i="59"/>
  <c r="O83" i="59"/>
  <c r="M82" i="59"/>
  <c r="L82" i="59"/>
  <c r="M80" i="59"/>
  <c r="L80" i="59"/>
  <c r="M78" i="59"/>
  <c r="L78" i="59"/>
  <c r="O78" i="59"/>
  <c r="M75" i="59"/>
  <c r="L75" i="59"/>
  <c r="M61" i="59"/>
  <c r="L61" i="59"/>
  <c r="M59" i="59"/>
  <c r="L59" i="59"/>
  <c r="O58" i="59"/>
  <c r="M57" i="59"/>
  <c r="L57" i="59"/>
  <c r="O57" i="59"/>
  <c r="M56" i="59"/>
  <c r="L56" i="59"/>
  <c r="M55" i="59"/>
  <c r="L55" i="59"/>
  <c r="O55" i="59"/>
  <c r="M54" i="59"/>
  <c r="L54" i="59"/>
  <c r="M53" i="59"/>
  <c r="L53" i="59"/>
  <c r="O53" i="59"/>
  <c r="M51" i="59"/>
  <c r="L51" i="59"/>
  <c r="M50" i="59"/>
  <c r="L50" i="59"/>
  <c r="O50" i="59"/>
  <c r="M49" i="59"/>
  <c r="L49" i="59"/>
  <c r="M47" i="59"/>
  <c r="L47" i="59"/>
  <c r="M45" i="59"/>
  <c r="L45" i="59"/>
  <c r="M43" i="59"/>
  <c r="L43" i="59"/>
  <c r="M42" i="59"/>
  <c r="L42" i="59"/>
  <c r="O42" i="59"/>
  <c r="M39" i="59"/>
  <c r="L39" i="59"/>
  <c r="M38" i="59"/>
  <c r="L38" i="59"/>
  <c r="M37" i="59"/>
  <c r="L37" i="59"/>
  <c r="M35" i="59"/>
  <c r="L35" i="59"/>
  <c r="O35" i="59"/>
  <c r="M33" i="59"/>
  <c r="L33" i="59"/>
  <c r="M32" i="59"/>
  <c r="L32" i="59"/>
  <c r="M31" i="59"/>
  <c r="L31" i="59"/>
  <c r="M30" i="59"/>
  <c r="L30" i="59"/>
  <c r="O30" i="59"/>
  <c r="M29" i="59"/>
  <c r="L29" i="59"/>
  <c r="M27" i="59"/>
  <c r="L27" i="59"/>
  <c r="O27" i="59"/>
  <c r="O26" i="59"/>
  <c r="M25" i="59"/>
  <c r="L25" i="59"/>
  <c r="O25" i="59"/>
  <c r="M24" i="59"/>
  <c r="L24" i="59"/>
  <c r="M23" i="59"/>
  <c r="L23" i="59"/>
  <c r="O23" i="59"/>
  <c r="M21" i="59"/>
  <c r="L21" i="59"/>
  <c r="M19" i="59"/>
  <c r="L19" i="59"/>
  <c r="M18" i="59"/>
  <c r="L18" i="59"/>
  <c r="M17" i="59"/>
  <c r="L17" i="59"/>
  <c r="M16" i="59"/>
  <c r="L16" i="59"/>
  <c r="M15" i="59"/>
  <c r="L15" i="59"/>
  <c r="O15" i="59"/>
  <c r="M14" i="59"/>
  <c r="L14" i="59"/>
  <c r="M13" i="59"/>
  <c r="L13" i="59"/>
  <c r="O13" i="59"/>
  <c r="M11" i="59"/>
  <c r="L11" i="59"/>
  <c r="O11" i="59"/>
  <c r="M10" i="59"/>
  <c r="L10" i="59"/>
  <c r="L12" i="59"/>
  <c r="L34" i="59"/>
  <c r="O60" i="59"/>
  <c r="F8" i="59"/>
  <c r="P11" i="59"/>
  <c r="M41" i="59"/>
  <c r="L28" i="59"/>
  <c r="O81" i="59"/>
  <c r="P23" i="59"/>
  <c r="M36" i="59"/>
  <c r="L52" i="59"/>
  <c r="P53" i="59"/>
  <c r="L77" i="59"/>
  <c r="M79" i="59"/>
  <c r="L84" i="59"/>
  <c r="M86" i="59"/>
  <c r="M91" i="59"/>
  <c r="M12" i="59"/>
  <c r="P83" i="59"/>
  <c r="K8" i="59"/>
  <c r="K7" i="59"/>
  <c r="O20" i="59"/>
  <c r="O34" i="59"/>
  <c r="M46" i="59"/>
  <c r="P57" i="59"/>
  <c r="M9" i="59"/>
  <c r="O22" i="59"/>
  <c r="M48" i="59"/>
  <c r="P55" i="59"/>
  <c r="M60" i="59"/>
  <c r="L74" i="59"/>
  <c r="L79" i="59"/>
  <c r="H8" i="59"/>
  <c r="L22" i="59"/>
  <c r="M22" i="59"/>
  <c r="P27" i="59"/>
  <c r="P35" i="59"/>
  <c r="L36" i="59"/>
  <c r="O52" i="59"/>
  <c r="O77" i="59"/>
  <c r="M34" i="59"/>
  <c r="M52" i="59"/>
  <c r="M84" i="59"/>
  <c r="E8" i="59"/>
  <c r="P25" i="59"/>
  <c r="P26" i="59"/>
  <c r="M28" i="59"/>
  <c r="L41" i="59"/>
  <c r="O46" i="59"/>
  <c r="O48" i="59"/>
  <c r="M74" i="59"/>
  <c r="M77" i="59"/>
  <c r="M81" i="59"/>
  <c r="O32" i="59"/>
  <c r="O37" i="59"/>
  <c r="O39" i="59"/>
  <c r="O80" i="59"/>
  <c r="O85" i="59"/>
  <c r="O17" i="59"/>
  <c r="O19" i="59"/>
  <c r="O45" i="59"/>
  <c r="G8" i="59"/>
  <c r="L9" i="59"/>
  <c r="O10" i="59"/>
  <c r="P13" i="59"/>
  <c r="P15" i="59"/>
  <c r="P17" i="59"/>
  <c r="P19" i="59"/>
  <c r="P20" i="59"/>
  <c r="O24" i="59"/>
  <c r="P30" i="59"/>
  <c r="P32" i="59"/>
  <c r="O36" i="59"/>
  <c r="P37" i="59"/>
  <c r="P39" i="59"/>
  <c r="O41" i="59"/>
  <c r="P42" i="59"/>
  <c r="P44" i="59"/>
  <c r="P45" i="59"/>
  <c r="L46" i="59"/>
  <c r="O47" i="59"/>
  <c r="P50" i="59"/>
  <c r="O54" i="59"/>
  <c r="O56" i="59"/>
  <c r="O59" i="59"/>
  <c r="L81" i="59"/>
  <c r="O82" i="59"/>
  <c r="O84" i="59"/>
  <c r="L86" i="59"/>
  <c r="O87" i="59"/>
  <c r="O14" i="59"/>
  <c r="O16" i="59"/>
  <c r="O18" i="59"/>
  <c r="O21" i="59"/>
  <c r="O29" i="59"/>
  <c r="O31" i="59"/>
  <c r="O33" i="59"/>
  <c r="O38" i="59"/>
  <c r="O43" i="59"/>
  <c r="O44" i="59"/>
  <c r="P46" i="59"/>
  <c r="L48" i="59"/>
  <c r="O49" i="59"/>
  <c r="O51" i="59"/>
  <c r="P54" i="59"/>
  <c r="P56" i="59"/>
  <c r="P58" i="59"/>
  <c r="P59" i="59"/>
  <c r="L60" i="59"/>
  <c r="O61" i="59"/>
  <c r="O75" i="59"/>
  <c r="P81" i="59"/>
  <c r="L91" i="59"/>
  <c r="O92" i="59"/>
  <c r="P14" i="59"/>
  <c r="P16" i="59"/>
  <c r="P18" i="59"/>
  <c r="P21" i="59"/>
  <c r="P31" i="59"/>
  <c r="P33" i="59"/>
  <c r="P38" i="59"/>
  <c r="P43" i="59"/>
  <c r="P49" i="59"/>
  <c r="P51" i="59"/>
  <c r="P78" i="59"/>
  <c r="F7" i="59"/>
  <c r="P60" i="59"/>
  <c r="E7" i="59"/>
  <c r="H7" i="59"/>
  <c r="P77" i="59"/>
  <c r="P22" i="59"/>
  <c r="M40" i="59"/>
  <c r="P91" i="59"/>
  <c r="L40" i="59"/>
  <c r="P34" i="59"/>
  <c r="P86" i="59"/>
  <c r="P24" i="59"/>
  <c r="P87" i="59"/>
  <c r="P61" i="59"/>
  <c r="P52" i="59"/>
  <c r="O86" i="59"/>
  <c r="O12" i="59"/>
  <c r="P48" i="59"/>
  <c r="P36" i="59"/>
  <c r="P82" i="59"/>
  <c r="P80" i="59"/>
  <c r="P92" i="59"/>
  <c r="P85" i="59"/>
  <c r="P10" i="59"/>
  <c r="P74" i="59"/>
  <c r="P28" i="59"/>
  <c r="L73" i="59"/>
  <c r="M73" i="59"/>
  <c r="I8" i="59"/>
  <c r="P9" i="59"/>
  <c r="P84" i="59"/>
  <c r="P79" i="59"/>
  <c r="P41" i="59"/>
  <c r="M8" i="59"/>
  <c r="L8" i="59"/>
  <c r="G7" i="59"/>
  <c r="L7" i="59"/>
  <c r="O74" i="59"/>
  <c r="P29" i="59"/>
  <c r="P75" i="59"/>
  <c r="O28" i="59"/>
  <c r="O91" i="59"/>
  <c r="O79" i="59"/>
  <c r="P47" i="59"/>
  <c r="O9" i="59"/>
  <c r="P73" i="59"/>
  <c r="J8" i="59"/>
  <c r="P8" i="59"/>
  <c r="P12" i="59"/>
  <c r="O40" i="59"/>
  <c r="O73" i="59"/>
  <c r="P40" i="59"/>
  <c r="M77" i="58"/>
  <c r="L77" i="58"/>
  <c r="M76" i="58"/>
  <c r="M75" i="58"/>
  <c r="L75" i="58"/>
  <c r="M74" i="58"/>
  <c r="M73" i="58"/>
  <c r="L73" i="58"/>
  <c r="M72" i="58"/>
  <c r="L72" i="58"/>
  <c r="M71" i="58"/>
  <c r="L71" i="58"/>
  <c r="P71" i="58"/>
  <c r="O71" i="58"/>
  <c r="M70" i="58"/>
  <c r="L70" i="58"/>
  <c r="M69" i="58"/>
  <c r="O69" i="58"/>
  <c r="M68" i="58"/>
  <c r="L68" i="58"/>
  <c r="L67" i="58"/>
  <c r="M67" i="58"/>
  <c r="M66" i="58"/>
  <c r="L66" i="58"/>
  <c r="O66" i="58"/>
  <c r="M65" i="58"/>
  <c r="P65" i="58"/>
  <c r="L65" i="58"/>
  <c r="O65" i="58"/>
  <c r="M64" i="58"/>
  <c r="L64" i="58"/>
  <c r="M63" i="58"/>
  <c r="M61" i="58"/>
  <c r="L61" i="58"/>
  <c r="M60" i="58"/>
  <c r="O60" i="58"/>
  <c r="M59" i="58"/>
  <c r="L59" i="58"/>
  <c r="O58" i="58"/>
  <c r="M57" i="58"/>
  <c r="L57" i="58"/>
  <c r="P57" i="58"/>
  <c r="O57" i="58"/>
  <c r="M56" i="58"/>
  <c r="L56" i="58"/>
  <c r="M55" i="58"/>
  <c r="L55" i="58"/>
  <c r="P55" i="58"/>
  <c r="O55" i="58"/>
  <c r="M54" i="58"/>
  <c r="L54" i="58"/>
  <c r="M53" i="58"/>
  <c r="L53" i="58"/>
  <c r="O53" i="58"/>
  <c r="M52" i="58"/>
  <c r="L52" i="58"/>
  <c r="O52" i="58"/>
  <c r="M51" i="58"/>
  <c r="L51" i="58"/>
  <c r="M50" i="58"/>
  <c r="L50" i="58"/>
  <c r="M49" i="58"/>
  <c r="L49" i="58"/>
  <c r="M48" i="58"/>
  <c r="M47" i="58"/>
  <c r="L47" i="58"/>
  <c r="P47" i="58"/>
  <c r="P46" i="58"/>
  <c r="M46" i="58"/>
  <c r="O46" i="58"/>
  <c r="M45" i="58"/>
  <c r="L45" i="58"/>
  <c r="M43" i="58"/>
  <c r="L43" i="58"/>
  <c r="M42" i="58"/>
  <c r="L42" i="58"/>
  <c r="L41" i="58"/>
  <c r="M41" i="58"/>
  <c r="M40" i="58"/>
  <c r="M39" i="58"/>
  <c r="L39" i="58"/>
  <c r="M38" i="58"/>
  <c r="L38" i="58"/>
  <c r="M37" i="58"/>
  <c r="L37" i="58"/>
  <c r="L36" i="58"/>
  <c r="M36" i="58"/>
  <c r="M35" i="58"/>
  <c r="L35" i="58"/>
  <c r="O35" i="58"/>
  <c r="M34" i="58"/>
  <c r="P34" i="58"/>
  <c r="L34" i="58"/>
  <c r="O34" i="58"/>
  <c r="M33" i="58"/>
  <c r="L33" i="58"/>
  <c r="M32" i="58"/>
  <c r="L32" i="58"/>
  <c r="M31" i="58"/>
  <c r="L31" i="58"/>
  <c r="M30" i="58"/>
  <c r="L30" i="58"/>
  <c r="M29" i="58"/>
  <c r="L29" i="58"/>
  <c r="L28" i="58"/>
  <c r="M28" i="58"/>
  <c r="M27" i="58"/>
  <c r="L27" i="58"/>
  <c r="P27" i="58"/>
  <c r="O27" i="58"/>
  <c r="P26" i="58"/>
  <c r="O26" i="58"/>
  <c r="M25" i="58"/>
  <c r="L25" i="58"/>
  <c r="P25" i="58"/>
  <c r="O25" i="58"/>
  <c r="M24" i="58"/>
  <c r="L24" i="58"/>
  <c r="M23" i="58"/>
  <c r="L23" i="58"/>
  <c r="O23" i="58"/>
  <c r="M22" i="58"/>
  <c r="L22" i="58"/>
  <c r="O22" i="58"/>
  <c r="E8" i="58"/>
  <c r="E7" i="58"/>
  <c r="M21" i="58"/>
  <c r="L21" i="58"/>
  <c r="O20" i="58"/>
  <c r="M19" i="58"/>
  <c r="L19" i="58"/>
  <c r="M18" i="58"/>
  <c r="L18" i="58"/>
  <c r="M17" i="58"/>
  <c r="L17" i="58"/>
  <c r="M16" i="58"/>
  <c r="L16" i="58"/>
  <c r="M15" i="58"/>
  <c r="L15" i="58"/>
  <c r="M14" i="58"/>
  <c r="L14" i="58"/>
  <c r="M13" i="58"/>
  <c r="L13" i="58"/>
  <c r="L12" i="58"/>
  <c r="M12" i="58"/>
  <c r="M11" i="58"/>
  <c r="L11" i="58"/>
  <c r="P11" i="58"/>
  <c r="O11" i="58"/>
  <c r="M10" i="58"/>
  <c r="L10" i="58"/>
  <c r="K8" i="58"/>
  <c r="K7" i="58"/>
  <c r="H8" i="58"/>
  <c r="H7" i="58"/>
  <c r="M9" i="58"/>
  <c r="F8" i="58"/>
  <c r="F7" i="58"/>
  <c r="M77" i="57"/>
  <c r="L77" i="57"/>
  <c r="M76" i="57"/>
  <c r="M75" i="57"/>
  <c r="L75" i="57"/>
  <c r="M74" i="57"/>
  <c r="M73" i="57"/>
  <c r="L73" i="57"/>
  <c r="O73" i="57"/>
  <c r="M72" i="57"/>
  <c r="L72" i="57"/>
  <c r="M71" i="57"/>
  <c r="L71" i="57"/>
  <c r="P71" i="57"/>
  <c r="O71" i="57"/>
  <c r="M70" i="57"/>
  <c r="L70" i="57"/>
  <c r="M69" i="57"/>
  <c r="O69" i="57"/>
  <c r="M68" i="57"/>
  <c r="L68" i="57"/>
  <c r="L67" i="57"/>
  <c r="M67" i="57"/>
  <c r="M66" i="57"/>
  <c r="L66" i="57"/>
  <c r="O66" i="57"/>
  <c r="M65" i="57"/>
  <c r="P65" i="57"/>
  <c r="L65" i="57"/>
  <c r="O65" i="57"/>
  <c r="M64" i="57"/>
  <c r="L64" i="57"/>
  <c r="L63" i="57"/>
  <c r="M63" i="57"/>
  <c r="M61" i="57"/>
  <c r="L61" i="57"/>
  <c r="L60" i="57"/>
  <c r="M60" i="57"/>
  <c r="M59" i="57"/>
  <c r="L59" i="57"/>
  <c r="P59" i="57"/>
  <c r="O59" i="57"/>
  <c r="P58" i="57"/>
  <c r="O58" i="57"/>
  <c r="M57" i="57"/>
  <c r="L57" i="57"/>
  <c r="P57" i="57"/>
  <c r="O57" i="57"/>
  <c r="M56" i="57"/>
  <c r="L56" i="57"/>
  <c r="P56" i="57"/>
  <c r="O56" i="57"/>
  <c r="M55" i="57"/>
  <c r="L55" i="57"/>
  <c r="P55" i="57"/>
  <c r="O55" i="57"/>
  <c r="M54" i="57"/>
  <c r="L54" i="57"/>
  <c r="P54" i="57"/>
  <c r="O54" i="57"/>
  <c r="M53" i="57"/>
  <c r="L53" i="57"/>
  <c r="P53" i="57"/>
  <c r="O53" i="57"/>
  <c r="M52" i="57"/>
  <c r="M51" i="57"/>
  <c r="L51" i="57"/>
  <c r="O50" i="57"/>
  <c r="M50" i="57"/>
  <c r="L50" i="57"/>
  <c r="M49" i="57"/>
  <c r="L49" i="57"/>
  <c r="L48" i="57"/>
  <c r="M48" i="57"/>
  <c r="M47" i="57"/>
  <c r="L47" i="57"/>
  <c r="P46" i="57"/>
  <c r="O47" i="57"/>
  <c r="O46" i="57"/>
  <c r="M45" i="57"/>
  <c r="L45" i="57"/>
  <c r="O45" i="57"/>
  <c r="M43" i="57"/>
  <c r="L43" i="57"/>
  <c r="M42" i="57"/>
  <c r="L42" i="57"/>
  <c r="O42" i="57"/>
  <c r="L41" i="57"/>
  <c r="M41" i="57"/>
  <c r="M39" i="57"/>
  <c r="L39" i="57"/>
  <c r="O39" i="57"/>
  <c r="M38" i="57"/>
  <c r="L38" i="57"/>
  <c r="O37" i="57"/>
  <c r="M37" i="57"/>
  <c r="L37" i="57"/>
  <c r="L36" i="57"/>
  <c r="M36" i="57"/>
  <c r="P35" i="57"/>
  <c r="M35" i="57"/>
  <c r="L35" i="57"/>
  <c r="O35" i="57"/>
  <c r="M34" i="57"/>
  <c r="P34" i="57"/>
  <c r="L34" i="57"/>
  <c r="O34" i="57"/>
  <c r="M33" i="57"/>
  <c r="L33" i="57"/>
  <c r="M32" i="57"/>
  <c r="L32" i="57"/>
  <c r="O32" i="57"/>
  <c r="M31" i="57"/>
  <c r="L31" i="57"/>
  <c r="M30" i="57"/>
  <c r="L30" i="57"/>
  <c r="O30" i="57"/>
  <c r="M29" i="57"/>
  <c r="L29" i="57"/>
  <c r="M28" i="57"/>
  <c r="L28" i="57"/>
  <c r="M27" i="57"/>
  <c r="L27" i="57"/>
  <c r="O26" i="57"/>
  <c r="M25" i="57"/>
  <c r="L25" i="57"/>
  <c r="P25" i="57"/>
  <c r="O25" i="57"/>
  <c r="M24" i="57"/>
  <c r="L24" i="57"/>
  <c r="P24" i="57"/>
  <c r="M23" i="57"/>
  <c r="L23" i="57"/>
  <c r="P23" i="57"/>
  <c r="O23" i="57"/>
  <c r="M22" i="57"/>
  <c r="O22" i="57"/>
  <c r="E8" i="57"/>
  <c r="M21" i="57"/>
  <c r="L21" i="57"/>
  <c r="P21" i="57"/>
  <c r="O20" i="57"/>
  <c r="P20" i="57"/>
  <c r="M19" i="57"/>
  <c r="L19" i="57"/>
  <c r="M18" i="57"/>
  <c r="L18" i="57"/>
  <c r="O17" i="57"/>
  <c r="M17" i="57"/>
  <c r="L17" i="57"/>
  <c r="M16" i="57"/>
  <c r="L16" i="57"/>
  <c r="M15" i="57"/>
  <c r="L15" i="57"/>
  <c r="O15" i="57"/>
  <c r="M14" i="57"/>
  <c r="L14" i="57"/>
  <c r="M13" i="57"/>
  <c r="L13" i="57"/>
  <c r="O13" i="57"/>
  <c r="L12" i="57"/>
  <c r="H8" i="57"/>
  <c r="H7" i="57"/>
  <c r="M12" i="57"/>
  <c r="P11" i="57"/>
  <c r="M11" i="57"/>
  <c r="L11" i="57"/>
  <c r="O11" i="57"/>
  <c r="M10" i="57"/>
  <c r="L10" i="57"/>
  <c r="K8" i="57"/>
  <c r="K7" i="57"/>
  <c r="F8" i="57"/>
  <c r="B2" i="55"/>
  <c r="O70" i="55"/>
  <c r="O68" i="55"/>
  <c r="O66" i="55"/>
  <c r="O64" i="55"/>
  <c r="O58" i="55"/>
  <c r="O56" i="55"/>
  <c r="O54" i="55"/>
  <c r="O50" i="55"/>
  <c r="O42" i="55"/>
  <c r="O38" i="55"/>
  <c r="O32" i="55"/>
  <c r="O30" i="55"/>
  <c r="O26" i="55"/>
  <c r="O24" i="55"/>
  <c r="O20" i="55"/>
  <c r="O18" i="55"/>
  <c r="O16" i="55"/>
  <c r="O14" i="55"/>
  <c r="O10" i="55"/>
  <c r="F9" i="55"/>
  <c r="G9" i="55"/>
  <c r="L9" i="55"/>
  <c r="H9" i="55"/>
  <c r="K9" i="55"/>
  <c r="K8" i="55"/>
  <c r="E9" i="55"/>
  <c r="E8" i="55"/>
  <c r="O41" i="58"/>
  <c r="P32" i="58"/>
  <c r="O12" i="58"/>
  <c r="O13" i="58"/>
  <c r="O15" i="58"/>
  <c r="O17" i="58"/>
  <c r="O19" i="58"/>
  <c r="P23" i="58"/>
  <c r="O30" i="58"/>
  <c r="O32" i="58"/>
  <c r="P35" i="58"/>
  <c r="O37" i="58"/>
  <c r="O39" i="58"/>
  <c r="O42" i="58"/>
  <c r="O45" i="58"/>
  <c r="O48" i="58"/>
  <c r="O50" i="58"/>
  <c r="P53" i="58"/>
  <c r="O63" i="58"/>
  <c r="P66" i="58"/>
  <c r="O68" i="58"/>
  <c r="O73" i="58"/>
  <c r="G8" i="58"/>
  <c r="L9" i="58"/>
  <c r="O10" i="58"/>
  <c r="P15" i="58"/>
  <c r="P17" i="58"/>
  <c r="P19" i="58"/>
  <c r="P20" i="58"/>
  <c r="O24" i="58"/>
  <c r="P30" i="58"/>
  <c r="P39" i="58"/>
  <c r="L40" i="58"/>
  <c r="P44" i="58"/>
  <c r="P45" i="58"/>
  <c r="L46" i="58"/>
  <c r="O47" i="58"/>
  <c r="P50" i="58"/>
  <c r="O54" i="58"/>
  <c r="O56" i="58"/>
  <c r="O59" i="58"/>
  <c r="L69" i="58"/>
  <c r="O70" i="58"/>
  <c r="P72" i="58"/>
  <c r="L74" i="58"/>
  <c r="O75" i="58"/>
  <c r="O14" i="58"/>
  <c r="O16" i="58"/>
  <c r="O18" i="58"/>
  <c r="O21" i="58"/>
  <c r="P22" i="58"/>
  <c r="O29" i="58"/>
  <c r="O31" i="58"/>
  <c r="O33" i="58"/>
  <c r="O38" i="58"/>
  <c r="O43" i="58"/>
  <c r="O44" i="58"/>
  <c r="L48" i="58"/>
  <c r="O49" i="58"/>
  <c r="O51" i="58"/>
  <c r="P54" i="58"/>
  <c r="P56" i="58"/>
  <c r="P58" i="58"/>
  <c r="P59" i="58"/>
  <c r="L60" i="58"/>
  <c r="O61" i="58"/>
  <c r="L63" i="58"/>
  <c r="O64" i="58"/>
  <c r="P69" i="58"/>
  <c r="P74" i="58"/>
  <c r="L76" i="58"/>
  <c r="O77" i="58"/>
  <c r="P14" i="58"/>
  <c r="P16" i="58"/>
  <c r="P18" i="58"/>
  <c r="P21" i="58"/>
  <c r="O28" i="58"/>
  <c r="P31" i="58"/>
  <c r="P33" i="58"/>
  <c r="P38" i="58"/>
  <c r="P43" i="58"/>
  <c r="P48" i="58"/>
  <c r="P51" i="58"/>
  <c r="P60" i="58"/>
  <c r="P76" i="58"/>
  <c r="P10" i="57"/>
  <c r="P17" i="57"/>
  <c r="P18" i="57"/>
  <c r="L22" i="57"/>
  <c r="M46" i="57"/>
  <c r="L46" i="57"/>
  <c r="P50" i="57"/>
  <c r="O52" i="57"/>
  <c r="O67" i="57"/>
  <c r="P19" i="57"/>
  <c r="P52" i="57"/>
  <c r="O12" i="57"/>
  <c r="P15" i="57"/>
  <c r="P27" i="57"/>
  <c r="P32" i="57"/>
  <c r="P33" i="57"/>
  <c r="P39" i="57"/>
  <c r="M40" i="57"/>
  <c r="L40" i="57"/>
  <c r="O44" i="57"/>
  <c r="P44" i="57"/>
  <c r="L52" i="57"/>
  <c r="P64" i="57"/>
  <c r="P68" i="57"/>
  <c r="M9" i="57"/>
  <c r="L9" i="57"/>
  <c r="G8" i="57"/>
  <c r="O9" i="57"/>
  <c r="P13" i="57"/>
  <c r="O19" i="57"/>
  <c r="P30" i="57"/>
  <c r="P36" i="57"/>
  <c r="P42" i="57"/>
  <c r="P45" i="57"/>
  <c r="O60" i="57"/>
  <c r="O63" i="57"/>
  <c r="P66" i="57"/>
  <c r="O68" i="57"/>
  <c r="O10" i="57"/>
  <c r="O24" i="57"/>
  <c r="O27" i="57"/>
  <c r="L69" i="57"/>
  <c r="O70" i="57"/>
  <c r="P73" i="57"/>
  <c r="L74" i="57"/>
  <c r="O75" i="57"/>
  <c r="O14" i="57"/>
  <c r="O16" i="57"/>
  <c r="O18" i="57"/>
  <c r="O21" i="57"/>
  <c r="P26" i="57"/>
  <c r="O29" i="57"/>
  <c r="O31" i="57"/>
  <c r="O33" i="57"/>
  <c r="O38" i="57"/>
  <c r="O43" i="57"/>
  <c r="P47" i="57"/>
  <c r="O49" i="57"/>
  <c r="O51" i="57"/>
  <c r="O61" i="57"/>
  <c r="O64" i="57"/>
  <c r="P69" i="57"/>
  <c r="L76" i="57"/>
  <c r="O77" i="57"/>
  <c r="P14" i="57"/>
  <c r="P16" i="57"/>
  <c r="P31" i="57"/>
  <c r="P38" i="57"/>
  <c r="P43" i="57"/>
  <c r="P51" i="57"/>
  <c r="I9" i="55"/>
  <c r="O46" i="55"/>
  <c r="P13" i="55"/>
  <c r="P25" i="55"/>
  <c r="G8" i="55"/>
  <c r="P23" i="55"/>
  <c r="P30" i="55"/>
  <c r="P35" i="55"/>
  <c r="P58" i="55"/>
  <c r="O77" i="55"/>
  <c r="O75" i="55"/>
  <c r="O73" i="55"/>
  <c r="O71" i="55"/>
  <c r="O59" i="55"/>
  <c r="O57" i="55"/>
  <c r="O55" i="55"/>
  <c r="O53" i="55"/>
  <c r="O49" i="55"/>
  <c r="O47" i="55"/>
  <c r="O45" i="55"/>
  <c r="O43" i="55"/>
  <c r="O39" i="55"/>
  <c r="O37" i="55"/>
  <c r="O35" i="55"/>
  <c r="O33" i="55"/>
  <c r="O29" i="55"/>
  <c r="O27" i="55"/>
  <c r="O25" i="55"/>
  <c r="O23" i="55"/>
  <c r="O19" i="55"/>
  <c r="O17" i="55"/>
  <c r="O15" i="55"/>
  <c r="O13" i="55"/>
  <c r="O11" i="55"/>
  <c r="P33" i="55"/>
  <c r="P55" i="55"/>
  <c r="P59" i="55"/>
  <c r="P50" i="55"/>
  <c r="P16" i="55"/>
  <c r="P70" i="58"/>
  <c r="P68" i="58"/>
  <c r="P42" i="58"/>
  <c r="P75" i="58"/>
  <c r="P29" i="58"/>
  <c r="P63" i="58"/>
  <c r="P64" i="58"/>
  <c r="O74" i="58"/>
  <c r="P52" i="58"/>
  <c r="P24" i="58"/>
  <c r="P61" i="58"/>
  <c r="P28" i="58"/>
  <c r="L62" i="58"/>
  <c r="M62" i="58"/>
  <c r="P41" i="58"/>
  <c r="P36" i="58"/>
  <c r="J8" i="58"/>
  <c r="J7" i="58"/>
  <c r="M8" i="58"/>
  <c r="L8" i="58"/>
  <c r="G7" i="58"/>
  <c r="L7" i="58"/>
  <c r="P10" i="58"/>
  <c r="P77" i="58"/>
  <c r="P73" i="58"/>
  <c r="P37" i="58"/>
  <c r="I8" i="58"/>
  <c r="I7" i="58"/>
  <c r="P9" i="58"/>
  <c r="P67" i="58"/>
  <c r="P62" i="58"/>
  <c r="P12" i="58"/>
  <c r="O72" i="58"/>
  <c r="O9" i="58"/>
  <c r="O76" i="58"/>
  <c r="O67" i="58"/>
  <c r="P49" i="58"/>
  <c r="O36" i="58"/>
  <c r="P13" i="58"/>
  <c r="L62" i="57"/>
  <c r="M62" i="57"/>
  <c r="P41" i="57"/>
  <c r="O36" i="57"/>
  <c r="P77" i="57"/>
  <c r="P60" i="57"/>
  <c r="P28" i="57"/>
  <c r="O41" i="57"/>
  <c r="P72" i="57"/>
  <c r="P67" i="57"/>
  <c r="O72" i="57"/>
  <c r="P37" i="57"/>
  <c r="P22" i="57"/>
  <c r="I8" i="57"/>
  <c r="P8" i="57"/>
  <c r="P75" i="57"/>
  <c r="P29" i="57"/>
  <c r="P48" i="57"/>
  <c r="P61" i="57"/>
  <c r="P76" i="57"/>
  <c r="P74" i="57"/>
  <c r="P9" i="57"/>
  <c r="J8" i="57"/>
  <c r="G7" i="57"/>
  <c r="L7" i="57"/>
  <c r="O76" i="57"/>
  <c r="O28" i="57"/>
  <c r="P63" i="57"/>
  <c r="P62" i="57"/>
  <c r="P70" i="57"/>
  <c r="P12" i="57"/>
  <c r="P49" i="57"/>
  <c r="O74" i="57"/>
  <c r="O48" i="57"/>
  <c r="P66" i="55"/>
  <c r="P75" i="55"/>
  <c r="P43" i="55"/>
  <c r="P37" i="55"/>
  <c r="O40" i="58"/>
  <c r="O62" i="58"/>
  <c r="J7" i="57"/>
  <c r="O40" i="57"/>
  <c r="O62" i="57"/>
  <c r="P40" i="57"/>
  <c r="P40" i="58"/>
  <c r="B2" i="61"/>
  <c r="B2" i="59"/>
  <c r="O8" i="59"/>
  <c r="M7" i="59"/>
  <c r="I7" i="59"/>
  <c r="O7" i="59"/>
  <c r="J7" i="59"/>
  <c r="P7" i="59"/>
  <c r="P7" i="58"/>
  <c r="M7" i="58"/>
  <c r="O7" i="58"/>
  <c r="O3" i="58"/>
  <c r="P8" i="58"/>
  <c r="O8" i="58"/>
  <c r="K7" i="61"/>
  <c r="K10" i="61"/>
  <c r="I10" i="61"/>
  <c r="M10" i="61"/>
  <c r="J9" i="61"/>
  <c r="P9" i="61"/>
  <c r="J10" i="61"/>
  <c r="P10" i="61"/>
  <c r="O10" i="61"/>
  <c r="G7" i="61"/>
  <c r="O9" i="61"/>
  <c r="E8" i="61"/>
  <c r="E7" i="61"/>
  <c r="I8" i="61"/>
  <c r="L9" i="61"/>
  <c r="M8" i="61"/>
  <c r="E10" i="61"/>
  <c r="L10" i="61"/>
  <c r="L12" i="61"/>
  <c r="P12" i="61"/>
  <c r="L8" i="57"/>
  <c r="O8" i="57"/>
  <c r="I7" i="57"/>
  <c r="P7" i="57"/>
  <c r="F7" i="57"/>
  <c r="M7" i="57"/>
  <c r="M8" i="57"/>
  <c r="O12" i="55"/>
  <c r="P70" i="55"/>
  <c r="P49" i="55"/>
  <c r="O72" i="55"/>
  <c r="P42" i="55"/>
  <c r="P74" i="55"/>
  <c r="P29" i="55"/>
  <c r="L8" i="55"/>
  <c r="E7" i="55"/>
  <c r="P36" i="55"/>
  <c r="P34" i="55"/>
  <c r="O34" i="55"/>
  <c r="O63" i="55"/>
  <c r="O36" i="55"/>
  <c r="G7" i="55"/>
  <c r="O65" i="55"/>
  <c r="P65" i="55"/>
  <c r="P53" i="55"/>
  <c r="P24" i="55"/>
  <c r="P47" i="55"/>
  <c r="P46" i="55"/>
  <c r="P12" i="55"/>
  <c r="P10" i="55"/>
  <c r="J9" i="55"/>
  <c r="O51" i="55"/>
  <c r="P61" i="55"/>
  <c r="H8" i="55"/>
  <c r="H7" i="55"/>
  <c r="O74" i="55"/>
  <c r="O76" i="55"/>
  <c r="O31" i="55"/>
  <c r="M9" i="55"/>
  <c r="O44" i="55"/>
  <c r="O61" i="55"/>
  <c r="P21" i="55"/>
  <c r="P68" i="55"/>
  <c r="P31" i="55"/>
  <c r="O21" i="55"/>
  <c r="P51" i="55"/>
  <c r="K7" i="55"/>
  <c r="O9" i="55"/>
  <c r="F8" i="55"/>
  <c r="O3" i="59"/>
  <c r="O8" i="61"/>
  <c r="J8" i="61"/>
  <c r="P8" i="61"/>
  <c r="M7" i="61"/>
  <c r="L7" i="61"/>
  <c r="L8" i="61"/>
  <c r="I7" i="61"/>
  <c r="O7" i="57"/>
  <c r="O3" i="57"/>
  <c r="L7" i="55"/>
  <c r="P64" i="55"/>
  <c r="O22" i="55"/>
  <c r="P22" i="55"/>
  <c r="O52" i="55"/>
  <c r="P52" i="55"/>
  <c r="O69" i="55"/>
  <c r="P69" i="55"/>
  <c r="P9" i="55"/>
  <c r="J8" i="55"/>
  <c r="P41" i="55"/>
  <c r="O41" i="55"/>
  <c r="P76" i="55"/>
  <c r="P77" i="55"/>
  <c r="I8" i="55"/>
  <c r="P72" i="55"/>
  <c r="P73" i="55"/>
  <c r="O48" i="55"/>
  <c r="P48" i="55"/>
  <c r="P60" i="55"/>
  <c r="O60" i="55"/>
  <c r="P67" i="55"/>
  <c r="O67" i="55"/>
  <c r="O28" i="55"/>
  <c r="P28" i="55"/>
  <c r="O62" i="55"/>
  <c r="M8" i="55"/>
  <c r="F7" i="55"/>
  <c r="J7" i="61"/>
  <c r="P7" i="61"/>
  <c r="O7" i="61"/>
  <c r="P40" i="55"/>
  <c r="O40" i="55"/>
  <c r="I7" i="55"/>
  <c r="P8" i="55"/>
  <c r="P62" i="55"/>
  <c r="P63" i="55"/>
  <c r="O8" i="55"/>
  <c r="O7" i="55"/>
  <c r="M7" i="55"/>
  <c r="O3" i="61"/>
  <c r="J7" i="55"/>
  <c r="O3" i="55"/>
  <c r="P7" i="55"/>
</calcChain>
</file>

<file path=xl/comments1.xml><?xml version="1.0" encoding="utf-8"?>
<comments xmlns="http://schemas.openxmlformats.org/spreadsheetml/2006/main">
  <authors>
    <author>user</author>
  </authors>
  <commentList>
    <comment ref="C72" authorId="0" shapeId="0">
      <text>
        <r>
          <rPr>
            <sz val="9"/>
            <color indexed="81"/>
            <rFont val="돋움"/>
            <family val="3"/>
            <charset val="129"/>
          </rPr>
          <t>주차요금수입</t>
        </r>
        <r>
          <rPr>
            <sz val="9"/>
            <color indexed="81"/>
            <rFont val="Tahoma"/>
            <family val="2"/>
          </rPr>
          <t>~</t>
        </r>
        <r>
          <rPr>
            <sz val="9"/>
            <color indexed="81"/>
            <rFont val="돋움"/>
            <family val="3"/>
            <charset val="129"/>
          </rPr>
          <t>기반시설부담금에
해당하지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지난년도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수입</t>
        </r>
      </text>
    </comment>
    <comment ref="C76" authorId="0" shapeId="0">
      <text>
        <r>
          <rPr>
            <sz val="9"/>
            <color indexed="81"/>
            <rFont val="돋움"/>
            <family val="3"/>
            <charset val="129"/>
          </rPr>
          <t>여객자동차운수사업법위반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과징금을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과징금</t>
        </r>
      </text>
    </comment>
    <comment ref="C90" authorId="0" shapeId="0">
      <text>
        <r>
          <rPr>
            <sz val="9"/>
            <color indexed="81"/>
            <rFont val="돋움"/>
            <family val="3"/>
            <charset val="129"/>
          </rPr>
          <t>학교용지부담금</t>
        </r>
        <r>
          <rPr>
            <sz val="9"/>
            <color indexed="81"/>
            <rFont val="Tahoma"/>
            <family val="2"/>
          </rPr>
          <t>~</t>
        </r>
        <r>
          <rPr>
            <sz val="9"/>
            <color indexed="81"/>
            <rFont val="돋움"/>
            <family val="3"/>
            <charset val="129"/>
          </rPr>
          <t>기반시설부담금을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부담금</t>
        </r>
      </text>
    </comment>
  </commentList>
</comments>
</file>

<file path=xl/sharedStrings.xml><?xml version="1.0" encoding="utf-8"?>
<sst xmlns="http://schemas.openxmlformats.org/spreadsheetml/2006/main" count="437" uniqueCount="119">
  <si>
    <t xml:space="preserve"> </t>
  </si>
  <si>
    <t>징수결정액</t>
    <phoneticPr fontId="2" type="noConversion"/>
  </si>
  <si>
    <t>징 수 액</t>
    <phoneticPr fontId="2" type="noConversion"/>
  </si>
  <si>
    <t>최종예산액</t>
    <phoneticPr fontId="2" type="noConversion"/>
  </si>
  <si>
    <t>구 분</t>
    <phoneticPr fontId="2" type="noConversion"/>
  </si>
  <si>
    <t>(A)</t>
    <phoneticPr fontId="2" type="noConversion"/>
  </si>
  <si>
    <t>(B)</t>
    <phoneticPr fontId="2" type="noConversion"/>
  </si>
  <si>
    <t>(C)</t>
    <phoneticPr fontId="2" type="noConversion"/>
  </si>
  <si>
    <t>(D)</t>
    <phoneticPr fontId="2" type="noConversion"/>
  </si>
  <si>
    <t>징수율</t>
    <phoneticPr fontId="2" type="noConversion"/>
  </si>
  <si>
    <t>(C/A)</t>
    <phoneticPr fontId="2" type="noConversion"/>
  </si>
  <si>
    <t>(C/B)</t>
    <phoneticPr fontId="2" type="noConversion"/>
  </si>
  <si>
    <t xml:space="preserve"> 항 목 별</t>
    <phoneticPr fontId="2" type="noConversion"/>
  </si>
  <si>
    <t>(단위:원,%)</t>
    <phoneticPr fontId="2" type="noConversion"/>
  </si>
  <si>
    <t>미수납액</t>
  </si>
  <si>
    <t>미수납액
(E=B-C-D)</t>
    <phoneticPr fontId="2" type="noConversion"/>
  </si>
  <si>
    <t>체납액
(F=E-G)</t>
  </si>
  <si>
    <t>납기미도래
(G)</t>
  </si>
  <si>
    <t>200 세외수입</t>
    <phoneticPr fontId="2" type="noConversion"/>
  </si>
  <si>
    <t>210 경상적세외수입</t>
    <phoneticPr fontId="2" type="noConversion"/>
  </si>
  <si>
    <t>211 재산임대수입</t>
    <phoneticPr fontId="2" type="noConversion"/>
  </si>
  <si>
    <t>211-01 국유재산임대료</t>
    <phoneticPr fontId="2" type="noConversion"/>
  </si>
  <si>
    <t>211-02 공유재산임대료</t>
    <phoneticPr fontId="2" type="noConversion"/>
  </si>
  <si>
    <t>212 사용료수입</t>
    <phoneticPr fontId="2" type="noConversion"/>
  </si>
  <si>
    <t>212-01 도로사용료</t>
  </si>
  <si>
    <t>212-02 하천사용료</t>
  </si>
  <si>
    <t>212-03 하수도사용료</t>
  </si>
  <si>
    <t>212-04 상수도사용료</t>
  </si>
  <si>
    <t>212-05 공유수면사용료</t>
  </si>
  <si>
    <t>212-06 시장사용료</t>
  </si>
  <si>
    <t>212-07 입장료수입</t>
  </si>
  <si>
    <t>212-08 주차요금수입</t>
  </si>
  <si>
    <t>212-09 기타사용료</t>
  </si>
  <si>
    <t>213 수수료수입</t>
    <phoneticPr fontId="2" type="noConversion"/>
  </si>
  <si>
    <t>213-01 증지수입</t>
  </si>
  <si>
    <t>213-02 폐기물처리수수료</t>
  </si>
  <si>
    <t>213-03 재활용품수거판매수입</t>
  </si>
  <si>
    <t>213-04 보건의료수수료</t>
  </si>
  <si>
    <t>213-05 기타수수료</t>
  </si>
  <si>
    <t>214 사업수입</t>
    <phoneticPr fontId="2" type="noConversion"/>
  </si>
  <si>
    <t>214-01 사업장생산수입</t>
  </si>
  <si>
    <t>214-02 청산금수입</t>
  </si>
  <si>
    <t>214-03 매각사업수입</t>
  </si>
  <si>
    <t>214-04 배당금수입</t>
  </si>
  <si>
    <t>214-05 기타사업수입</t>
  </si>
  <si>
    <t>215 징수교부금수입</t>
    <phoneticPr fontId="2" type="noConversion"/>
  </si>
  <si>
    <t>216 이자수입</t>
    <phoneticPr fontId="2" type="noConversion"/>
  </si>
  <si>
    <t>216-01 공공예금이자수입</t>
  </si>
  <si>
    <t>216-02 융자금회수이자수입</t>
  </si>
  <si>
    <t>216-03 기타이자수입</t>
  </si>
  <si>
    <t>220 임시적세외수입</t>
    <phoneticPr fontId="2" type="noConversion"/>
  </si>
  <si>
    <t>221 재산매각수입</t>
    <phoneticPr fontId="2" type="noConversion"/>
  </si>
  <si>
    <t>221-01 국유재산매각귀속수입금</t>
  </si>
  <si>
    <t>221-02 시도유재산매각귀속수입금</t>
  </si>
  <si>
    <t>221-03 공유재산매각수입금</t>
  </si>
  <si>
    <t>221-04 불용품매각대금</t>
  </si>
  <si>
    <t>222 자치단체간부담금</t>
    <phoneticPr fontId="2" type="noConversion"/>
  </si>
  <si>
    <t>215-01 징수교부금수입</t>
  </si>
  <si>
    <t>222-01 자치단체간부담금</t>
  </si>
  <si>
    <t>223 보조금반환수입</t>
    <phoneticPr fontId="2" type="noConversion"/>
  </si>
  <si>
    <t>223-01 시ㆍ도비보조금등반환수입</t>
  </si>
  <si>
    <t>223-02 자체보조금등반환수입</t>
  </si>
  <si>
    <t>223-03 위탁비반환수입</t>
  </si>
  <si>
    <t>224 기타수입</t>
    <phoneticPr fontId="2" type="noConversion"/>
  </si>
  <si>
    <t>224-01 체납처분수입</t>
  </si>
  <si>
    <t>224-02 보상금수납금</t>
  </si>
  <si>
    <t>224-03 기부금수입</t>
  </si>
  <si>
    <t>224-04 지적재조사조정금</t>
  </si>
  <si>
    <t>224-05 지방교부세감소분보전수입</t>
  </si>
  <si>
    <t>224-06 위약금</t>
  </si>
  <si>
    <t>224-07 그외수입</t>
  </si>
  <si>
    <t>225 지난년도수입</t>
    <phoneticPr fontId="2" type="noConversion"/>
  </si>
  <si>
    <t>225-01 지난년도수입</t>
  </si>
  <si>
    <r>
      <t>230 지방행정제재</t>
    </r>
    <r>
      <rPr>
        <sz val="9"/>
        <rFont val="맑은 고딕"/>
        <family val="3"/>
        <charset val="129"/>
      </rPr>
      <t>‧</t>
    </r>
    <r>
      <rPr>
        <sz val="9"/>
        <rFont val="굴림"/>
        <family val="3"/>
      </rPr>
      <t>부과금</t>
    </r>
    <phoneticPr fontId="2" type="noConversion"/>
  </si>
  <si>
    <t>231 과징금</t>
    <phoneticPr fontId="2" type="noConversion"/>
  </si>
  <si>
    <t>231-01 과징금</t>
    <phoneticPr fontId="2" type="noConversion"/>
  </si>
  <si>
    <t>232 이행강제금</t>
    <phoneticPr fontId="2" type="noConversion"/>
  </si>
  <si>
    <t>232-01 이행강제금</t>
    <phoneticPr fontId="2" type="noConversion"/>
  </si>
  <si>
    <t>233 변상금</t>
    <phoneticPr fontId="2" type="noConversion"/>
  </si>
  <si>
    <t>233-01 변상금</t>
    <phoneticPr fontId="2" type="noConversion"/>
  </si>
  <si>
    <t>234 과태료</t>
    <phoneticPr fontId="2" type="noConversion"/>
  </si>
  <si>
    <t>234-01 차량관련과태료</t>
  </si>
  <si>
    <t>234-02 기타과태료</t>
  </si>
  <si>
    <t>235 환수금</t>
    <phoneticPr fontId="2" type="noConversion"/>
  </si>
  <si>
    <t>235-01 부정이익환수금</t>
  </si>
  <si>
    <t>236-01 부담금</t>
  </si>
  <si>
    <t>236 부담금</t>
    <phoneticPr fontId="2" type="noConversion"/>
  </si>
  <si>
    <t>237 범칙금</t>
    <phoneticPr fontId="2" type="noConversion"/>
  </si>
  <si>
    <t>237-01 범칙금</t>
    <phoneticPr fontId="2" type="noConversion"/>
  </si>
  <si>
    <t>기관명</t>
    <phoneticPr fontId="2" type="noConversion"/>
  </si>
  <si>
    <t>주차요금수입</t>
    <phoneticPr fontId="2" type="noConversion"/>
  </si>
  <si>
    <t>청산금수입</t>
    <phoneticPr fontId="2" type="noConversion"/>
  </si>
  <si>
    <t>매각사업수입</t>
    <phoneticPr fontId="2" type="noConversion"/>
  </si>
  <si>
    <t>기타사업수입</t>
    <phoneticPr fontId="2" type="noConversion"/>
  </si>
  <si>
    <t>그외수입</t>
    <phoneticPr fontId="2" type="noConversion"/>
  </si>
  <si>
    <t>여객자동차운수사업법위반 과징금</t>
    <phoneticPr fontId="2" type="noConversion"/>
  </si>
  <si>
    <t>과징금</t>
    <phoneticPr fontId="2" type="noConversion"/>
  </si>
  <si>
    <t>변상금</t>
    <phoneticPr fontId="2" type="noConversion"/>
  </si>
  <si>
    <t>기반시설부담금</t>
    <phoneticPr fontId="2" type="noConversion"/>
  </si>
  <si>
    <t>학교용지부담금</t>
    <phoneticPr fontId="2" type="noConversion"/>
  </si>
  <si>
    <t>교통유발부담금</t>
    <phoneticPr fontId="2" type="noConversion"/>
  </si>
  <si>
    <t>기타과징금</t>
    <phoneticPr fontId="2" type="noConversion"/>
  </si>
  <si>
    <t>부담금</t>
    <phoneticPr fontId="2" type="noConversion"/>
  </si>
  <si>
    <t>지난년도수입</t>
    <phoneticPr fontId="2" type="noConversion"/>
  </si>
  <si>
    <t>현년도</t>
    <phoneticPr fontId="2" type="noConversion"/>
  </si>
  <si>
    <t>과년도</t>
    <phoneticPr fontId="2" type="noConversion"/>
  </si>
  <si>
    <t>국공유변상금</t>
    <phoneticPr fontId="2" type="noConversion"/>
  </si>
  <si>
    <t>책임보험미가입과태료</t>
    <phoneticPr fontId="2" type="noConversion"/>
  </si>
  <si>
    <t>자동차검사지연과태료</t>
    <phoneticPr fontId="2" type="noConversion"/>
  </si>
  <si>
    <t>자동차정밀검사과태료</t>
    <phoneticPr fontId="2" type="noConversion"/>
  </si>
  <si>
    <t>부동산실명법과징금</t>
    <phoneticPr fontId="2" type="noConversion"/>
  </si>
  <si>
    <t>건축법이행강제금</t>
    <phoneticPr fontId="2" type="noConversion"/>
  </si>
  <si>
    <t>주정차위반과태료</t>
    <phoneticPr fontId="2" type="noConversion"/>
  </si>
  <si>
    <t>일반회계</t>
    <phoneticPr fontId="2" type="noConversion"/>
  </si>
  <si>
    <t>특별회계</t>
    <phoneticPr fontId="2" type="noConversion"/>
  </si>
  <si>
    <t>합       계</t>
    <phoneticPr fontId="2" type="noConversion"/>
  </si>
  <si>
    <t>정리보류액</t>
  </si>
  <si>
    <t xml:space="preserve">2023년  8월  </t>
    <phoneticPr fontId="2" type="noConversion"/>
  </si>
  <si>
    <t>서구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</si>
</sst>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80" formatCode="_-* #,##0.0_-;\-* #,##0.0_-;_-* &quot;-&quot;_-;_-@_-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굴림"/>
      <family val="3"/>
      <charset val="129"/>
    </font>
    <font>
      <sz val="10"/>
      <name val="굴림"/>
      <family val="3"/>
      <charset val="129"/>
    </font>
    <font>
      <b/>
      <sz val="12"/>
      <name val="굴림"/>
      <family val="3"/>
      <charset val="129"/>
    </font>
    <font>
      <sz val="9"/>
      <name val="굴림"/>
      <family val="3"/>
      <charset val="129"/>
    </font>
    <font>
      <sz val="14"/>
      <name val="굴림"/>
      <family val="3"/>
      <charset val="129"/>
    </font>
    <font>
      <sz val="11"/>
      <name val="굴림"/>
      <family val="3"/>
      <charset val="129"/>
    </font>
    <font>
      <sz val="20"/>
      <name val="HY헤드라인M"/>
      <family val="1"/>
      <charset val="129"/>
    </font>
    <font>
      <sz val="9"/>
      <name val="맑은 고딕"/>
      <family val="3"/>
      <charset val="129"/>
    </font>
    <font>
      <sz val="9"/>
      <name val="굴림"/>
      <family val="3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rgb="FFFF0000"/>
      <name val="굴림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rgb="FFFEFCB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5" fillId="0" borderId="0">
      <alignment vertical="center"/>
    </xf>
  </cellStyleXfs>
  <cellXfs count="146">
    <xf numFmtId="0" fontId="0" fillId="0" borderId="0" xfId="0"/>
    <xf numFmtId="41" fontId="3" fillId="0" borderId="0" xfId="1" applyFont="1" applyFill="1" applyBorder="1" applyAlignment="1" applyProtection="1">
      <alignment vertical="center"/>
    </xf>
    <xf numFmtId="41" fontId="4" fillId="0" borderId="0" xfId="1" applyFont="1" applyFill="1" applyBorder="1" applyAlignment="1" applyProtection="1">
      <alignment vertical="center"/>
    </xf>
    <xf numFmtId="41" fontId="4" fillId="0" borderId="0" xfId="1" applyFont="1" applyAlignment="1" applyProtection="1">
      <alignment vertical="center"/>
    </xf>
    <xf numFmtId="41" fontId="3" fillId="0" borderId="0" xfId="1" applyFont="1" applyAlignment="1" applyProtection="1">
      <alignment vertical="center"/>
    </xf>
    <xf numFmtId="41" fontId="6" fillId="0" borderId="0" xfId="1" applyFont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8" fillId="0" borderId="0" xfId="0" applyFont="1" applyFill="1" applyProtection="1"/>
    <xf numFmtId="41" fontId="6" fillId="2" borderId="1" xfId="1" applyFont="1" applyFill="1" applyBorder="1" applyAlignment="1" applyProtection="1">
      <alignment vertical="center"/>
    </xf>
    <xf numFmtId="41" fontId="6" fillId="2" borderId="2" xfId="1" applyFont="1" applyFill="1" applyBorder="1" applyAlignment="1" applyProtection="1">
      <alignment horizontal="right" vertical="center"/>
    </xf>
    <xf numFmtId="41" fontId="6" fillId="2" borderId="3" xfId="1" applyFont="1" applyFill="1" applyBorder="1" applyAlignment="1" applyProtection="1">
      <alignment horizontal="right" vertical="center"/>
    </xf>
    <xf numFmtId="41" fontId="6" fillId="2" borderId="4" xfId="1" applyFont="1" applyFill="1" applyBorder="1" applyAlignment="1" applyProtection="1">
      <alignment horizontal="centerContinuous" vertical="center"/>
    </xf>
    <xf numFmtId="41" fontId="6" fillId="2" borderId="4" xfId="1" applyFont="1" applyFill="1" applyBorder="1" applyAlignment="1" applyProtection="1">
      <alignment horizontal="center" vertical="center"/>
    </xf>
    <xf numFmtId="41" fontId="5" fillId="3" borderId="5" xfId="1" applyFont="1" applyFill="1" applyBorder="1" applyAlignment="1" applyProtection="1">
      <alignment horizontal="center" vertical="center"/>
    </xf>
    <xf numFmtId="41" fontId="6" fillId="2" borderId="6" xfId="1" applyFont="1" applyFill="1" applyBorder="1" applyAlignment="1" applyProtection="1">
      <alignment vertical="center"/>
    </xf>
    <xf numFmtId="41" fontId="6" fillId="2" borderId="0" xfId="1" applyFont="1" applyFill="1" applyBorder="1" applyAlignment="1" applyProtection="1">
      <alignment vertical="center"/>
    </xf>
    <xf numFmtId="41" fontId="6" fillId="2" borderId="7" xfId="1" applyFont="1" applyFill="1" applyBorder="1" applyAlignment="1" applyProtection="1">
      <alignment vertical="center"/>
    </xf>
    <xf numFmtId="41" fontId="6" fillId="2" borderId="8" xfId="1" quotePrefix="1" applyFont="1" applyFill="1" applyBorder="1" applyAlignment="1" applyProtection="1">
      <alignment horizontal="center" vertical="center"/>
    </xf>
    <xf numFmtId="41" fontId="6" fillId="2" borderId="9" xfId="1" quotePrefix="1" applyFont="1" applyFill="1" applyBorder="1" applyAlignment="1" applyProtection="1">
      <alignment horizontal="center" vertical="center"/>
    </xf>
    <xf numFmtId="41" fontId="6" fillId="2" borderId="10" xfId="1" quotePrefix="1" applyFont="1" applyFill="1" applyBorder="1" applyAlignment="1" applyProtection="1">
      <alignment horizontal="center" vertical="center"/>
    </xf>
    <xf numFmtId="41" fontId="6" fillId="2" borderId="11" xfId="1" applyFont="1" applyFill="1" applyBorder="1" applyAlignment="1" applyProtection="1">
      <alignment horizontal="centerContinuous" vertical="center"/>
    </xf>
    <xf numFmtId="41" fontId="6" fillId="2" borderId="12" xfId="1" applyFont="1" applyFill="1" applyBorder="1" applyAlignment="1" applyProtection="1">
      <alignment horizontal="centerContinuous" vertical="center"/>
    </xf>
    <xf numFmtId="41" fontId="6" fillId="2" borderId="8" xfId="1" quotePrefix="1" applyFont="1" applyFill="1" applyBorder="1" applyAlignment="1" applyProtection="1">
      <alignment horizontal="center" vertical="center" wrapText="1"/>
    </xf>
    <xf numFmtId="41" fontId="11" fillId="4" borderId="13" xfId="1" applyFont="1" applyFill="1" applyBorder="1" applyAlignment="1" applyProtection="1">
      <alignment vertical="center" shrinkToFit="1"/>
    </xf>
    <xf numFmtId="180" fontId="11" fillId="4" borderId="13" xfId="1" applyNumberFormat="1" applyFont="1" applyFill="1" applyBorder="1" applyAlignment="1" applyProtection="1">
      <alignment vertical="center" shrinkToFit="1"/>
    </xf>
    <xf numFmtId="180" fontId="11" fillId="4" borderId="14" xfId="1" applyNumberFormat="1" applyFont="1" applyFill="1" applyBorder="1" applyAlignment="1" applyProtection="1">
      <alignment vertical="center" shrinkToFit="1"/>
    </xf>
    <xf numFmtId="41" fontId="11" fillId="5" borderId="15" xfId="1" applyFont="1" applyFill="1" applyBorder="1" applyAlignment="1" applyProtection="1">
      <alignment vertical="center" shrinkToFit="1"/>
    </xf>
    <xf numFmtId="41" fontId="11" fillId="5" borderId="16" xfId="1" applyFont="1" applyFill="1" applyBorder="1" applyAlignment="1" applyProtection="1">
      <alignment vertical="center" shrinkToFit="1"/>
    </xf>
    <xf numFmtId="41" fontId="11" fillId="6" borderId="17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 shrinkToFit="1"/>
    </xf>
    <xf numFmtId="41" fontId="11" fillId="6" borderId="19" xfId="1" applyFont="1" applyFill="1" applyBorder="1" applyAlignment="1" applyProtection="1">
      <alignment vertical="center" shrinkToFit="1"/>
    </xf>
    <xf numFmtId="41" fontId="11" fillId="2" borderId="18" xfId="1" applyFont="1" applyFill="1" applyBorder="1" applyAlignment="1" applyProtection="1">
      <alignment vertical="center"/>
    </xf>
    <xf numFmtId="41" fontId="11" fillId="0" borderId="18" xfId="1" applyFont="1" applyFill="1" applyBorder="1" applyAlignment="1" applyProtection="1">
      <alignment vertical="center" shrinkToFit="1"/>
      <protection locked="0"/>
    </xf>
    <xf numFmtId="41" fontId="11" fillId="0" borderId="18" xfId="1" applyFont="1" applyFill="1" applyBorder="1" applyAlignment="1" applyProtection="1">
      <alignment vertical="center" shrinkToFit="1"/>
    </xf>
    <xf numFmtId="41" fontId="11" fillId="0" borderId="19" xfId="1" applyFont="1" applyFill="1" applyBorder="1" applyAlignment="1" applyProtection="1">
      <alignment vertical="center" shrinkToFit="1"/>
    </xf>
    <xf numFmtId="180" fontId="11" fillId="8" borderId="18" xfId="1" applyNumberFormat="1" applyFont="1" applyFill="1" applyBorder="1" applyAlignment="1" applyProtection="1">
      <alignment vertical="center" shrinkToFit="1"/>
    </xf>
    <xf numFmtId="180" fontId="11" fillId="8" borderId="19" xfId="1" applyNumberFormat="1" applyFont="1" applyFill="1" applyBorder="1" applyAlignment="1" applyProtection="1">
      <alignment vertical="center" shrinkToFit="1"/>
    </xf>
    <xf numFmtId="180" fontId="11" fillId="0" borderId="18" xfId="1" applyNumberFormat="1" applyFont="1" applyFill="1" applyBorder="1" applyAlignment="1" applyProtection="1">
      <alignment vertical="center" shrinkToFit="1"/>
    </xf>
    <xf numFmtId="180" fontId="11" fillId="0" borderId="19" xfId="1" applyNumberFormat="1" applyFont="1" applyFill="1" applyBorder="1" applyAlignment="1" applyProtection="1">
      <alignment vertical="center" shrinkToFit="1"/>
    </xf>
    <xf numFmtId="41" fontId="11" fillId="5" borderId="18" xfId="1" applyFont="1" applyFill="1" applyBorder="1" applyAlignment="1" applyProtection="1">
      <alignment vertical="center" shrinkToFit="1"/>
    </xf>
    <xf numFmtId="180" fontId="11" fillId="5" borderId="18" xfId="1" applyNumberFormat="1" applyFont="1" applyFill="1" applyBorder="1" applyAlignment="1" applyProtection="1">
      <alignment vertical="center" shrinkToFit="1"/>
    </xf>
    <xf numFmtId="180" fontId="11" fillId="5" borderId="19" xfId="1" applyNumberFormat="1" applyFont="1" applyFill="1" applyBorder="1" applyAlignment="1" applyProtection="1">
      <alignment vertical="center" shrinkToFit="1"/>
    </xf>
    <xf numFmtId="41" fontId="11" fillId="2" borderId="17" xfId="1" applyFont="1" applyFill="1" applyBorder="1" applyAlignment="1" applyProtection="1">
      <alignment vertical="center"/>
    </xf>
    <xf numFmtId="41" fontId="11" fillId="7" borderId="18" xfId="1" applyFont="1" applyFill="1" applyBorder="1" applyAlignment="1" applyProtection="1">
      <alignment vertical="center" shrinkToFit="1"/>
      <protection locked="0"/>
    </xf>
    <xf numFmtId="41" fontId="11" fillId="9" borderId="17" xfId="1" applyFont="1" applyFill="1" applyBorder="1" applyAlignment="1" applyProtection="1">
      <alignment vertical="center"/>
    </xf>
    <xf numFmtId="41" fontId="11" fillId="9" borderId="18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 shrinkToFit="1"/>
      <protection locked="0"/>
    </xf>
    <xf numFmtId="41" fontId="11" fillId="10" borderId="18" xfId="1" applyFont="1" applyFill="1" applyBorder="1" applyAlignment="1" applyProtection="1">
      <alignment vertical="center" shrinkToFit="1"/>
      <protection locked="0"/>
    </xf>
    <xf numFmtId="41" fontId="11" fillId="10" borderId="18" xfId="1" applyFont="1" applyFill="1" applyBorder="1" applyAlignment="1" applyProtection="1">
      <alignment vertical="center" shrinkToFit="1"/>
    </xf>
    <xf numFmtId="180" fontId="11" fillId="10" borderId="18" xfId="1" applyNumberFormat="1" applyFont="1" applyFill="1" applyBorder="1" applyAlignment="1" applyProtection="1">
      <alignment vertical="center" shrinkToFit="1"/>
    </xf>
    <xf numFmtId="180" fontId="11" fillId="10" borderId="19" xfId="1" applyNumberFormat="1" applyFont="1" applyFill="1" applyBorder="1" applyAlignment="1" applyProtection="1">
      <alignment vertical="center" shrinkToFit="1"/>
    </xf>
    <xf numFmtId="41" fontId="11" fillId="11" borderId="18" xfId="1" applyFont="1" applyFill="1" applyBorder="1" applyAlignment="1" applyProtection="1">
      <alignment vertical="center" shrinkToFit="1"/>
      <protection locked="0"/>
    </xf>
    <xf numFmtId="180" fontId="11" fillId="11" borderId="18" xfId="1" applyNumberFormat="1" applyFont="1" applyFill="1" applyBorder="1" applyAlignment="1" applyProtection="1">
      <alignment vertical="center" shrinkToFit="1"/>
    </xf>
    <xf numFmtId="180" fontId="11" fillId="11" borderId="19" xfId="1" applyNumberFormat="1" applyFont="1" applyFill="1" applyBorder="1" applyAlignment="1" applyProtection="1">
      <alignment vertical="center" shrinkToFit="1"/>
    </xf>
    <xf numFmtId="41" fontId="11" fillId="6" borderId="20" xfId="1" applyFont="1" applyFill="1" applyBorder="1" applyAlignment="1" applyProtection="1">
      <alignment vertical="center"/>
    </xf>
    <xf numFmtId="41" fontId="11" fillId="6" borderId="9" xfId="1" applyFont="1" applyFill="1" applyBorder="1" applyAlignment="1" applyProtection="1">
      <alignment vertical="center"/>
    </xf>
    <xf numFmtId="41" fontId="11" fillId="2" borderId="20" xfId="1" applyFont="1" applyFill="1" applyBorder="1" applyAlignment="1" applyProtection="1">
      <alignment vertical="center"/>
    </xf>
    <xf numFmtId="41" fontId="11" fillId="2" borderId="21" xfId="1" applyFont="1" applyFill="1" applyBorder="1" applyAlignment="1" applyProtection="1">
      <alignment vertical="center"/>
    </xf>
    <xf numFmtId="41" fontId="11" fillId="2" borderId="22" xfId="1" applyFont="1" applyFill="1" applyBorder="1" applyAlignment="1" applyProtection="1">
      <alignment vertical="center"/>
    </xf>
    <xf numFmtId="41" fontId="11" fillId="2" borderId="9" xfId="1" applyFont="1" applyFill="1" applyBorder="1" applyAlignment="1" applyProtection="1">
      <alignment vertical="center"/>
    </xf>
    <xf numFmtId="41" fontId="11" fillId="7" borderId="9" xfId="1" applyFont="1" applyFill="1" applyBorder="1" applyAlignment="1" applyProtection="1">
      <alignment vertical="center" shrinkToFit="1"/>
      <protection locked="0"/>
    </xf>
    <xf numFmtId="180" fontId="11" fillId="0" borderId="9" xfId="1" applyNumberFormat="1" applyFont="1" applyFill="1" applyBorder="1" applyAlignment="1" applyProtection="1">
      <alignment vertical="center" shrinkToFit="1"/>
    </xf>
    <xf numFmtId="180" fontId="11" fillId="0" borderId="10" xfId="1" applyNumberFormat="1" applyFont="1" applyFill="1" applyBorder="1" applyAlignment="1" applyProtection="1">
      <alignment vertical="center" shrinkToFit="1"/>
    </xf>
    <xf numFmtId="41" fontId="11" fillId="2" borderId="23" xfId="1" applyFont="1" applyFill="1" applyBorder="1" applyAlignment="1" applyProtection="1">
      <alignment vertical="center"/>
    </xf>
    <xf numFmtId="41" fontId="11" fillId="7" borderId="23" xfId="1" applyFont="1" applyFill="1" applyBorder="1" applyAlignment="1" applyProtection="1">
      <alignment vertical="center" shrinkToFit="1"/>
      <protection locked="0"/>
    </xf>
    <xf numFmtId="41" fontId="11" fillId="0" borderId="23" xfId="1" applyFont="1" applyFill="1" applyBorder="1" applyAlignment="1" applyProtection="1">
      <alignment vertical="center" shrinkToFit="1"/>
    </xf>
    <xf numFmtId="180" fontId="11" fillId="0" borderId="23" xfId="1" applyNumberFormat="1" applyFont="1" applyFill="1" applyBorder="1" applyAlignment="1" applyProtection="1">
      <alignment vertical="center" shrinkToFit="1"/>
    </xf>
    <xf numFmtId="180" fontId="11" fillId="0" borderId="24" xfId="1" applyNumberFormat="1" applyFont="1" applyFill="1" applyBorder="1" applyAlignment="1" applyProtection="1">
      <alignment vertical="center" shrinkToFit="1"/>
    </xf>
    <xf numFmtId="41" fontId="11" fillId="2" borderId="25" xfId="1" applyFont="1" applyFill="1" applyBorder="1" applyAlignment="1" applyProtection="1">
      <alignment vertical="center"/>
    </xf>
    <xf numFmtId="41" fontId="16" fillId="2" borderId="18" xfId="1" applyFont="1" applyFill="1" applyBorder="1" applyAlignment="1" applyProtection="1">
      <alignment vertical="center"/>
    </xf>
    <xf numFmtId="41" fontId="16" fillId="2" borderId="18" xfId="1" applyFont="1" applyFill="1" applyBorder="1" applyAlignment="1" applyProtection="1">
      <alignment vertical="center"/>
    </xf>
    <xf numFmtId="41" fontId="16" fillId="2" borderId="9" xfId="1" applyFont="1" applyFill="1" applyBorder="1" applyAlignment="1" applyProtection="1">
      <alignment vertical="center"/>
    </xf>
    <xf numFmtId="41" fontId="16" fillId="2" borderId="9" xfId="1" applyFont="1" applyFill="1" applyBorder="1" applyAlignment="1" applyProtection="1">
      <alignment vertical="center"/>
    </xf>
    <xf numFmtId="41" fontId="6" fillId="4" borderId="11" xfId="1" applyFont="1" applyFill="1" applyBorder="1" applyAlignment="1" applyProtection="1">
      <alignment vertical="center" shrinkToFit="1"/>
    </xf>
    <xf numFmtId="180" fontId="6" fillId="4" borderId="11" xfId="1" applyNumberFormat="1" applyFont="1" applyFill="1" applyBorder="1" applyAlignment="1" applyProtection="1">
      <alignment vertical="center" shrinkToFit="1"/>
    </xf>
    <xf numFmtId="180" fontId="6" fillId="4" borderId="26" xfId="1" applyNumberFormat="1" applyFont="1" applyFill="1" applyBorder="1" applyAlignment="1" applyProtection="1">
      <alignment vertical="center" shrinkToFit="1"/>
    </xf>
    <xf numFmtId="41" fontId="6" fillId="4" borderId="15" xfId="1" applyFont="1" applyFill="1" applyBorder="1" applyAlignment="1" applyProtection="1">
      <alignment vertical="center"/>
    </xf>
    <xf numFmtId="41" fontId="6" fillId="4" borderId="15" xfId="1" applyFont="1" applyFill="1" applyBorder="1" applyAlignment="1" applyProtection="1">
      <alignment horizontal="center" vertical="center"/>
    </xf>
    <xf numFmtId="41" fontId="6" fillId="4" borderId="15" xfId="1" applyFont="1" applyFill="1" applyBorder="1" applyAlignment="1" applyProtection="1">
      <alignment vertical="center" shrinkToFit="1"/>
    </xf>
    <xf numFmtId="180" fontId="6" fillId="4" borderId="15" xfId="1" applyNumberFormat="1" applyFont="1" applyFill="1" applyBorder="1" applyAlignment="1" applyProtection="1">
      <alignment vertical="center" shrinkToFit="1"/>
    </xf>
    <xf numFmtId="180" fontId="6" fillId="4" borderId="16" xfId="1" applyNumberFormat="1" applyFont="1" applyFill="1" applyBorder="1" applyAlignment="1" applyProtection="1">
      <alignment vertical="center" shrinkToFit="1"/>
    </xf>
    <xf numFmtId="41" fontId="6" fillId="4" borderId="27" xfId="1" applyFont="1" applyFill="1" applyBorder="1" applyAlignment="1" applyProtection="1">
      <alignment vertical="center"/>
    </xf>
    <xf numFmtId="41" fontId="6" fillId="4" borderId="27" xfId="1" applyFont="1" applyFill="1" applyBorder="1" applyAlignment="1" applyProtection="1">
      <alignment horizontal="center" vertical="center"/>
    </xf>
    <xf numFmtId="41" fontId="6" fillId="4" borderId="27" xfId="1" applyFont="1" applyFill="1" applyBorder="1" applyAlignment="1" applyProtection="1">
      <alignment vertical="center" shrinkToFit="1"/>
    </xf>
    <xf numFmtId="180" fontId="6" fillId="4" borderId="27" xfId="1" applyNumberFormat="1" applyFont="1" applyFill="1" applyBorder="1" applyAlignment="1" applyProtection="1">
      <alignment vertical="center" shrinkToFit="1"/>
    </xf>
    <xf numFmtId="180" fontId="6" fillId="4" borderId="28" xfId="1" applyNumberFormat="1" applyFont="1" applyFill="1" applyBorder="1" applyAlignment="1" applyProtection="1">
      <alignment vertical="center" shrinkToFit="1"/>
    </xf>
    <xf numFmtId="41" fontId="6" fillId="12" borderId="15" xfId="1" applyFont="1" applyFill="1" applyBorder="1" applyAlignment="1" applyProtection="1">
      <alignment vertical="center" shrinkToFit="1"/>
    </xf>
    <xf numFmtId="41" fontId="6" fillId="12" borderId="16" xfId="1" applyFont="1" applyFill="1" applyBorder="1" applyAlignment="1" applyProtection="1">
      <alignment vertical="center" shrinkToFit="1"/>
    </xf>
    <xf numFmtId="41" fontId="6" fillId="12" borderId="18" xfId="1" applyFont="1" applyFill="1" applyBorder="1" applyAlignment="1" applyProtection="1">
      <alignment vertical="center"/>
    </xf>
    <xf numFmtId="41" fontId="6" fillId="12" borderId="18" xfId="1" applyFont="1" applyFill="1" applyBorder="1" applyAlignment="1" applyProtection="1">
      <alignment vertical="center" shrinkToFit="1"/>
      <protection locked="0"/>
    </xf>
    <xf numFmtId="41" fontId="6" fillId="12" borderId="18" xfId="1" applyFont="1" applyFill="1" applyBorder="1" applyAlignment="1" applyProtection="1">
      <alignment vertical="center" shrinkToFit="1"/>
    </xf>
    <xf numFmtId="41" fontId="6" fillId="12" borderId="19" xfId="1" applyFont="1" applyFill="1" applyBorder="1" applyAlignment="1" applyProtection="1">
      <alignment vertical="center" shrinkToFit="1"/>
    </xf>
    <xf numFmtId="41" fontId="6" fillId="9" borderId="17" xfId="1" applyFont="1" applyFill="1" applyBorder="1" applyAlignment="1" applyProtection="1">
      <alignment vertical="center"/>
    </xf>
    <xf numFmtId="41" fontId="6" fillId="9" borderId="18" xfId="1" applyFont="1" applyFill="1" applyBorder="1" applyAlignment="1" applyProtection="1">
      <alignment vertical="center"/>
    </xf>
    <xf numFmtId="41" fontId="6" fillId="6" borderId="18" xfId="1" applyFont="1" applyFill="1" applyBorder="1" applyAlignment="1" applyProtection="1">
      <alignment vertical="center" shrinkToFit="1"/>
    </xf>
    <xf numFmtId="41" fontId="6" fillId="6" borderId="19" xfId="1" applyFont="1" applyFill="1" applyBorder="1" applyAlignment="1" applyProtection="1">
      <alignment vertical="center" shrinkToFit="1"/>
    </xf>
    <xf numFmtId="41" fontId="6" fillId="2" borderId="20" xfId="1" applyFont="1" applyFill="1" applyBorder="1" applyAlignment="1" applyProtection="1">
      <alignment vertical="center"/>
    </xf>
    <xf numFmtId="41" fontId="6" fillId="2" borderId="18" xfId="1" applyFont="1" applyFill="1" applyBorder="1" applyAlignment="1" applyProtection="1">
      <alignment vertical="center"/>
    </xf>
    <xf numFmtId="41" fontId="6" fillId="0" borderId="18" xfId="1" applyFont="1" applyFill="1" applyBorder="1" applyAlignment="1" applyProtection="1">
      <alignment vertical="center" shrinkToFit="1"/>
      <protection locked="0"/>
    </xf>
    <xf numFmtId="41" fontId="6" fillId="0" borderId="18" xfId="1" applyFont="1" applyFill="1" applyBorder="1" applyAlignment="1" applyProtection="1">
      <alignment vertical="center" shrinkToFit="1"/>
    </xf>
    <xf numFmtId="41" fontId="6" fillId="0" borderId="19" xfId="1" applyFont="1" applyFill="1" applyBorder="1" applyAlignment="1" applyProtection="1">
      <alignment vertical="center" shrinkToFit="1"/>
    </xf>
    <xf numFmtId="41" fontId="6" fillId="2" borderId="21" xfId="1" applyFont="1" applyFill="1" applyBorder="1" applyAlignment="1" applyProtection="1">
      <alignment vertical="center"/>
    </xf>
    <xf numFmtId="41" fontId="6" fillId="12" borderId="11" xfId="1" applyFont="1" applyFill="1" applyBorder="1" applyAlignment="1" applyProtection="1">
      <alignment vertical="center" shrinkToFit="1"/>
    </xf>
    <xf numFmtId="41" fontId="6" fillId="12" borderId="26" xfId="1" applyFont="1" applyFill="1" applyBorder="1" applyAlignment="1" applyProtection="1">
      <alignment vertical="center" shrinkToFit="1"/>
    </xf>
    <xf numFmtId="41" fontId="6" fillId="12" borderId="23" xfId="1" applyFont="1" applyFill="1" applyBorder="1" applyAlignment="1" applyProtection="1">
      <alignment vertical="center"/>
    </xf>
    <xf numFmtId="41" fontId="6" fillId="12" borderId="23" xfId="1" applyFont="1" applyFill="1" applyBorder="1" applyAlignment="1" applyProtection="1">
      <alignment vertical="center" shrinkToFit="1"/>
      <protection locked="0"/>
    </xf>
    <xf numFmtId="41" fontId="6" fillId="12" borderId="23" xfId="1" applyFont="1" applyFill="1" applyBorder="1" applyAlignment="1" applyProtection="1">
      <alignment vertical="center" shrinkToFit="1"/>
    </xf>
    <xf numFmtId="41" fontId="6" fillId="12" borderId="24" xfId="1" applyFont="1" applyFill="1" applyBorder="1" applyAlignment="1" applyProtection="1">
      <alignment vertical="center" shrinkToFit="1"/>
    </xf>
    <xf numFmtId="41" fontId="6" fillId="2" borderId="9" xfId="1" applyFont="1" applyFill="1" applyBorder="1" applyAlignment="1" applyProtection="1">
      <alignment vertical="center"/>
    </xf>
    <xf numFmtId="41" fontId="6" fillId="0" borderId="9" xfId="1" applyFont="1" applyFill="1" applyBorder="1" applyAlignment="1" applyProtection="1">
      <alignment vertical="center" shrinkToFit="1"/>
      <protection locked="0"/>
    </xf>
    <xf numFmtId="41" fontId="6" fillId="0" borderId="9" xfId="1" applyFont="1" applyFill="1" applyBorder="1" applyAlignment="1" applyProtection="1">
      <alignment vertical="center" shrinkToFit="1"/>
    </xf>
    <xf numFmtId="41" fontId="6" fillId="0" borderId="10" xfId="1" applyFont="1" applyFill="1" applyBorder="1" applyAlignment="1" applyProtection="1">
      <alignment vertical="center" shrinkToFit="1"/>
    </xf>
    <xf numFmtId="41" fontId="6" fillId="2" borderId="23" xfId="1" applyFont="1" applyFill="1" applyBorder="1" applyAlignment="1" applyProtection="1">
      <alignment vertical="center"/>
    </xf>
    <xf numFmtId="41" fontId="6" fillId="0" borderId="23" xfId="1" applyFont="1" applyFill="1" applyBorder="1" applyAlignment="1" applyProtection="1">
      <alignment vertical="center" shrinkToFit="1"/>
      <protection locked="0"/>
    </xf>
    <xf numFmtId="41" fontId="6" fillId="0" borderId="23" xfId="1" applyFont="1" applyFill="1" applyBorder="1" applyAlignment="1" applyProtection="1">
      <alignment vertical="center" shrinkToFit="1"/>
    </xf>
    <xf numFmtId="41" fontId="6" fillId="0" borderId="24" xfId="1" applyFont="1" applyFill="1" applyBorder="1" applyAlignment="1" applyProtection="1">
      <alignment vertical="center" shrinkToFit="1"/>
    </xf>
    <xf numFmtId="41" fontId="11" fillId="13" borderId="17" xfId="1" applyFont="1" applyFill="1" applyBorder="1" applyAlignment="1" applyProtection="1">
      <alignment horizontal="left" vertical="center"/>
    </xf>
    <xf numFmtId="41" fontId="11" fillId="13" borderId="18" xfId="1" applyFont="1" applyFill="1" applyBorder="1" applyAlignment="1" applyProtection="1">
      <alignment horizontal="left" vertical="center"/>
    </xf>
    <xf numFmtId="41" fontId="11" fillId="2" borderId="17" xfId="1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horizontal="center" vertical="center"/>
      <protection locked="0"/>
    </xf>
    <xf numFmtId="41" fontId="8" fillId="0" borderId="29" xfId="1" applyFont="1" applyFill="1" applyBorder="1" applyAlignment="1" applyProtection="1">
      <alignment horizontal="right" vertical="center"/>
    </xf>
    <xf numFmtId="41" fontId="6" fillId="4" borderId="30" xfId="1" applyFont="1" applyFill="1" applyBorder="1" applyAlignment="1" applyProtection="1">
      <alignment horizontal="left" vertical="center"/>
    </xf>
    <xf numFmtId="41" fontId="11" fillId="4" borderId="13" xfId="1" applyFont="1" applyFill="1" applyBorder="1" applyAlignment="1" applyProtection="1">
      <alignment horizontal="left" vertical="center"/>
    </xf>
    <xf numFmtId="41" fontId="7" fillId="0" borderId="18" xfId="1" applyFont="1" applyFill="1" applyBorder="1" applyAlignment="1" applyProtection="1">
      <alignment horizontal="center" vertical="center"/>
      <protection locked="0"/>
    </xf>
    <xf numFmtId="41" fontId="6" fillId="2" borderId="12" xfId="1" applyFont="1" applyFill="1" applyBorder="1" applyAlignment="1" applyProtection="1">
      <alignment horizontal="center" vertical="center"/>
    </xf>
    <xf numFmtId="41" fontId="6" fillId="2" borderId="31" xfId="1" applyFont="1" applyFill="1" applyBorder="1" applyAlignment="1" applyProtection="1">
      <alignment horizontal="center" vertical="center"/>
    </xf>
    <xf numFmtId="41" fontId="11" fillId="5" borderId="32" xfId="1" applyFont="1" applyFill="1" applyBorder="1" applyAlignment="1" applyProtection="1">
      <alignment horizontal="left" vertical="center"/>
    </xf>
    <xf numFmtId="41" fontId="11" fillId="5" borderId="11" xfId="1" applyFont="1" applyFill="1" applyBorder="1" applyAlignment="1" applyProtection="1">
      <alignment horizontal="left" vertical="center"/>
    </xf>
    <xf numFmtId="0" fontId="5" fillId="0" borderId="33" xfId="0" applyFont="1" applyBorder="1" applyAlignment="1" applyProtection="1">
      <alignment horizontal="left" vertical="center"/>
      <protection locked="0"/>
    </xf>
    <xf numFmtId="41" fontId="14" fillId="4" borderId="32" xfId="1" applyFont="1" applyFill="1" applyBorder="1" applyAlignment="1" applyProtection="1">
      <alignment horizontal="center" vertical="center"/>
    </xf>
    <xf numFmtId="41" fontId="14" fillId="4" borderId="11" xfId="1" applyFont="1" applyFill="1" applyBorder="1" applyAlignment="1" applyProtection="1">
      <alignment horizontal="center" vertical="center"/>
    </xf>
    <xf numFmtId="41" fontId="6" fillId="4" borderId="21" xfId="1" applyFont="1" applyFill="1" applyBorder="1" applyAlignment="1" applyProtection="1">
      <alignment horizontal="center" vertical="center"/>
    </xf>
    <xf numFmtId="41" fontId="6" fillId="4" borderId="34" xfId="1" applyFont="1" applyFill="1" applyBorder="1" applyAlignment="1" applyProtection="1">
      <alignment horizontal="center" vertical="center"/>
    </xf>
    <xf numFmtId="41" fontId="6" fillId="12" borderId="20" xfId="1" applyFont="1" applyFill="1" applyBorder="1" applyAlignment="1" applyProtection="1">
      <alignment horizontal="center" vertical="center"/>
    </xf>
    <xf numFmtId="41" fontId="6" fillId="12" borderId="22" xfId="1" applyFont="1" applyFill="1" applyBorder="1" applyAlignment="1" applyProtection="1">
      <alignment horizontal="center" vertical="center"/>
    </xf>
    <xf numFmtId="41" fontId="14" fillId="12" borderId="32" xfId="1" applyFont="1" applyFill="1" applyBorder="1" applyAlignment="1" applyProtection="1">
      <alignment horizontal="center" vertical="center"/>
    </xf>
    <xf numFmtId="41" fontId="14" fillId="12" borderId="11" xfId="1" applyFont="1" applyFill="1" applyBorder="1" applyAlignment="1" applyProtection="1">
      <alignment horizontal="center" vertical="center"/>
    </xf>
    <xf numFmtId="41" fontId="6" fillId="12" borderId="34" xfId="1" applyFont="1" applyFill="1" applyBorder="1" applyAlignment="1" applyProtection="1">
      <alignment horizontal="center" vertical="center"/>
    </xf>
    <xf numFmtId="41" fontId="6" fillId="2" borderId="20" xfId="1" applyFont="1" applyFill="1" applyBorder="1" applyAlignment="1" applyProtection="1">
      <alignment horizontal="center" vertical="center"/>
    </xf>
    <xf numFmtId="41" fontId="6" fillId="2" borderId="34" xfId="1" applyFont="1" applyFill="1" applyBorder="1" applyAlignment="1" applyProtection="1">
      <alignment horizontal="center" vertical="center"/>
    </xf>
    <xf numFmtId="41" fontId="14" fillId="12" borderId="22" xfId="1" applyFont="1" applyFill="1" applyBorder="1" applyAlignment="1" applyProtection="1">
      <alignment horizontal="center" vertical="center"/>
    </xf>
    <xf numFmtId="41" fontId="14" fillId="12" borderId="15" xfId="1" applyFont="1" applyFill="1" applyBorder="1" applyAlignment="1" applyProtection="1">
      <alignment horizontal="center" vertical="center"/>
    </xf>
  </cellXfs>
  <cellStyles count="4">
    <cellStyle name="쉼표 [0]" xfId="1" builtinId="6"/>
    <cellStyle name="쉼표 [0] 2" xfId="2"/>
    <cellStyle name="표준" xfId="0" builtinId="0"/>
    <cellStyle name="표준 2" xf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2FED6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CAFAFE"/>
      <rgbColor rgb="00FDFEC6"/>
      <rgbColor rgb="00FFE0D1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44" name="Line 1">
          <a:extLst>
            <a:ext uri="{FF2B5EF4-FFF2-40B4-BE49-F238E27FC236}">
              <a16:creationId xmlns:a16="http://schemas.microsoft.com/office/drawing/2014/main" id="{AE5F4FFD-8F1E-B481-224D-C9FB4BC6C81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45" name="Line 1">
          <a:extLst>
            <a:ext uri="{FF2B5EF4-FFF2-40B4-BE49-F238E27FC236}">
              <a16:creationId xmlns:a16="http://schemas.microsoft.com/office/drawing/2014/main" id="{7C596743-642A-DA43-0611-77E7BF3F895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46" name="Line 1">
          <a:extLst>
            <a:ext uri="{FF2B5EF4-FFF2-40B4-BE49-F238E27FC236}">
              <a16:creationId xmlns:a16="http://schemas.microsoft.com/office/drawing/2014/main" id="{31C4F8B4-4ED5-4749-97BD-51631E8B3EB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47" name="Line 1">
          <a:extLst>
            <a:ext uri="{FF2B5EF4-FFF2-40B4-BE49-F238E27FC236}">
              <a16:creationId xmlns:a16="http://schemas.microsoft.com/office/drawing/2014/main" id="{8A8E94C3-E5AD-0F17-F693-63CE3DD328D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48" name="Line 1">
          <a:extLst>
            <a:ext uri="{FF2B5EF4-FFF2-40B4-BE49-F238E27FC236}">
              <a16:creationId xmlns:a16="http://schemas.microsoft.com/office/drawing/2014/main" id="{64A551CB-6F1C-A5C7-8B8C-B163F12D018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49" name="Line 1">
          <a:extLst>
            <a:ext uri="{FF2B5EF4-FFF2-40B4-BE49-F238E27FC236}">
              <a16:creationId xmlns:a16="http://schemas.microsoft.com/office/drawing/2014/main" id="{337A823B-2A1D-1B13-8F95-486730C6322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50" name="Line 1">
          <a:extLst>
            <a:ext uri="{FF2B5EF4-FFF2-40B4-BE49-F238E27FC236}">
              <a16:creationId xmlns:a16="http://schemas.microsoft.com/office/drawing/2014/main" id="{340317CB-7ECC-780F-C64C-DA06D4D45BE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51" name="Line 1">
          <a:extLst>
            <a:ext uri="{FF2B5EF4-FFF2-40B4-BE49-F238E27FC236}">
              <a16:creationId xmlns:a16="http://schemas.microsoft.com/office/drawing/2014/main" id="{D7CE254E-044C-CCFD-B137-9DDDE049B58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52" name="Line 1">
          <a:extLst>
            <a:ext uri="{FF2B5EF4-FFF2-40B4-BE49-F238E27FC236}">
              <a16:creationId xmlns:a16="http://schemas.microsoft.com/office/drawing/2014/main" id="{0477C6FD-1E3B-40FA-9356-90D0A03C86A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53" name="Line 1">
          <a:extLst>
            <a:ext uri="{FF2B5EF4-FFF2-40B4-BE49-F238E27FC236}">
              <a16:creationId xmlns:a16="http://schemas.microsoft.com/office/drawing/2014/main" id="{4AE8E4A5-2720-AC54-347E-FB73F9E92DC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54" name="Line 1">
          <a:extLst>
            <a:ext uri="{FF2B5EF4-FFF2-40B4-BE49-F238E27FC236}">
              <a16:creationId xmlns:a16="http://schemas.microsoft.com/office/drawing/2014/main" id="{6A5C6748-C3F7-1FC4-51E3-68CD4980E7C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55" name="Line 1">
          <a:extLst>
            <a:ext uri="{FF2B5EF4-FFF2-40B4-BE49-F238E27FC236}">
              <a16:creationId xmlns:a16="http://schemas.microsoft.com/office/drawing/2014/main" id="{ADBF4F6F-F338-B28F-F036-AFFA2FEF750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56" name="Line 1">
          <a:extLst>
            <a:ext uri="{FF2B5EF4-FFF2-40B4-BE49-F238E27FC236}">
              <a16:creationId xmlns:a16="http://schemas.microsoft.com/office/drawing/2014/main" id="{DD02B336-F18E-7270-A936-DCBD28B68E8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57" name="Line 1">
          <a:extLst>
            <a:ext uri="{FF2B5EF4-FFF2-40B4-BE49-F238E27FC236}">
              <a16:creationId xmlns:a16="http://schemas.microsoft.com/office/drawing/2014/main" id="{29B6054B-F885-2B42-C867-540ABEDB3B4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58" name="Line 1">
          <a:extLst>
            <a:ext uri="{FF2B5EF4-FFF2-40B4-BE49-F238E27FC236}">
              <a16:creationId xmlns:a16="http://schemas.microsoft.com/office/drawing/2014/main" id="{EF9FD174-08B1-2681-A67D-FAE6495FB19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59" name="Line 1">
          <a:extLst>
            <a:ext uri="{FF2B5EF4-FFF2-40B4-BE49-F238E27FC236}">
              <a16:creationId xmlns:a16="http://schemas.microsoft.com/office/drawing/2014/main" id="{3567A036-18D7-58D6-B14E-D274CD3D1CD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60" name="Line 1">
          <a:extLst>
            <a:ext uri="{FF2B5EF4-FFF2-40B4-BE49-F238E27FC236}">
              <a16:creationId xmlns:a16="http://schemas.microsoft.com/office/drawing/2014/main" id="{31A1C8AF-2180-770E-588E-00D395C6162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61" name="Line 1">
          <a:extLst>
            <a:ext uri="{FF2B5EF4-FFF2-40B4-BE49-F238E27FC236}">
              <a16:creationId xmlns:a16="http://schemas.microsoft.com/office/drawing/2014/main" id="{E66CFFA7-EB52-2BD0-6FAA-A706DE66AB7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62" name="Line 1">
          <a:extLst>
            <a:ext uri="{FF2B5EF4-FFF2-40B4-BE49-F238E27FC236}">
              <a16:creationId xmlns:a16="http://schemas.microsoft.com/office/drawing/2014/main" id="{7C5FBC4D-BDE2-6FFA-C2C7-349824094BC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63" name="Line 1">
          <a:extLst>
            <a:ext uri="{FF2B5EF4-FFF2-40B4-BE49-F238E27FC236}">
              <a16:creationId xmlns:a16="http://schemas.microsoft.com/office/drawing/2014/main" id="{35C45C87-1907-7C26-D56B-C6EF3AE8D8D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64" name="Line 1">
          <a:extLst>
            <a:ext uri="{FF2B5EF4-FFF2-40B4-BE49-F238E27FC236}">
              <a16:creationId xmlns:a16="http://schemas.microsoft.com/office/drawing/2014/main" id="{046C8738-FD9D-6BC8-A852-2F51661636E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65" name="Line 1">
          <a:extLst>
            <a:ext uri="{FF2B5EF4-FFF2-40B4-BE49-F238E27FC236}">
              <a16:creationId xmlns:a16="http://schemas.microsoft.com/office/drawing/2014/main" id="{07FE7191-C1E7-6345-3E99-D4C600593D1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66" name="Line 1">
          <a:extLst>
            <a:ext uri="{FF2B5EF4-FFF2-40B4-BE49-F238E27FC236}">
              <a16:creationId xmlns:a16="http://schemas.microsoft.com/office/drawing/2014/main" id="{A04E41C5-0306-00F7-3B9A-78541BEC140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67" name="Line 1">
          <a:extLst>
            <a:ext uri="{FF2B5EF4-FFF2-40B4-BE49-F238E27FC236}">
              <a16:creationId xmlns:a16="http://schemas.microsoft.com/office/drawing/2014/main" id="{048148A6-C6AD-EAD0-305F-EDE56B45C1E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68" name="Line 1">
          <a:extLst>
            <a:ext uri="{FF2B5EF4-FFF2-40B4-BE49-F238E27FC236}">
              <a16:creationId xmlns:a16="http://schemas.microsoft.com/office/drawing/2014/main" id="{81835728-28CB-D8FC-363F-1D24567C314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69" name="Line 1">
          <a:extLst>
            <a:ext uri="{FF2B5EF4-FFF2-40B4-BE49-F238E27FC236}">
              <a16:creationId xmlns:a16="http://schemas.microsoft.com/office/drawing/2014/main" id="{D2641E88-61CF-4B44-AC7B-1A2B3E7FC29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70" name="Line 1">
          <a:extLst>
            <a:ext uri="{FF2B5EF4-FFF2-40B4-BE49-F238E27FC236}">
              <a16:creationId xmlns:a16="http://schemas.microsoft.com/office/drawing/2014/main" id="{FE923A24-6054-7DD0-8028-D4CEBA402F8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71" name="Line 1">
          <a:extLst>
            <a:ext uri="{FF2B5EF4-FFF2-40B4-BE49-F238E27FC236}">
              <a16:creationId xmlns:a16="http://schemas.microsoft.com/office/drawing/2014/main" id="{86DE2DB0-61C3-BD64-BB86-46A192AA749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72" name="Line 1">
          <a:extLst>
            <a:ext uri="{FF2B5EF4-FFF2-40B4-BE49-F238E27FC236}">
              <a16:creationId xmlns:a16="http://schemas.microsoft.com/office/drawing/2014/main" id="{ADABC396-156B-3CAE-D18C-7941678771A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73" name="Line 1">
          <a:extLst>
            <a:ext uri="{FF2B5EF4-FFF2-40B4-BE49-F238E27FC236}">
              <a16:creationId xmlns:a16="http://schemas.microsoft.com/office/drawing/2014/main" id="{52C34CEA-4BD7-1E05-4CAC-04CF1616C08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74" name="Line 1">
          <a:extLst>
            <a:ext uri="{FF2B5EF4-FFF2-40B4-BE49-F238E27FC236}">
              <a16:creationId xmlns:a16="http://schemas.microsoft.com/office/drawing/2014/main" id="{BEEF7753-9D40-13EF-6D09-588131C48D6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75" name="Line 1">
          <a:extLst>
            <a:ext uri="{FF2B5EF4-FFF2-40B4-BE49-F238E27FC236}">
              <a16:creationId xmlns:a16="http://schemas.microsoft.com/office/drawing/2014/main" id="{CD8778EF-3192-613B-AF29-4D940559DC5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76" name="Line 1">
          <a:extLst>
            <a:ext uri="{FF2B5EF4-FFF2-40B4-BE49-F238E27FC236}">
              <a16:creationId xmlns:a16="http://schemas.microsoft.com/office/drawing/2014/main" id="{2155AC6A-4EE7-FF98-D4A8-248AB3326B2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77" name="Line 1">
          <a:extLst>
            <a:ext uri="{FF2B5EF4-FFF2-40B4-BE49-F238E27FC236}">
              <a16:creationId xmlns:a16="http://schemas.microsoft.com/office/drawing/2014/main" id="{2680ECC0-3991-2780-1231-EE9B69D3F49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78" name="Line 1">
          <a:extLst>
            <a:ext uri="{FF2B5EF4-FFF2-40B4-BE49-F238E27FC236}">
              <a16:creationId xmlns:a16="http://schemas.microsoft.com/office/drawing/2014/main" id="{C05B3AEA-B6D9-EF83-7DDB-85F93BB6953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79" name="Line 1">
          <a:extLst>
            <a:ext uri="{FF2B5EF4-FFF2-40B4-BE49-F238E27FC236}">
              <a16:creationId xmlns:a16="http://schemas.microsoft.com/office/drawing/2014/main" id="{3CFC0448-0A20-2644-13A7-8B94306086A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80" name="Line 1">
          <a:extLst>
            <a:ext uri="{FF2B5EF4-FFF2-40B4-BE49-F238E27FC236}">
              <a16:creationId xmlns:a16="http://schemas.microsoft.com/office/drawing/2014/main" id="{7FF31E24-B2AD-C79B-DAC4-81E31FEAC3C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81" name="Line 1">
          <a:extLst>
            <a:ext uri="{FF2B5EF4-FFF2-40B4-BE49-F238E27FC236}">
              <a16:creationId xmlns:a16="http://schemas.microsoft.com/office/drawing/2014/main" id="{3F84FF5C-26FA-D982-605A-477DE1F0903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82" name="Line 1">
          <a:extLst>
            <a:ext uri="{FF2B5EF4-FFF2-40B4-BE49-F238E27FC236}">
              <a16:creationId xmlns:a16="http://schemas.microsoft.com/office/drawing/2014/main" id="{C21B397C-4570-7309-5AE5-21C8A4BFDD7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83" name="Line 1">
          <a:extLst>
            <a:ext uri="{FF2B5EF4-FFF2-40B4-BE49-F238E27FC236}">
              <a16:creationId xmlns:a16="http://schemas.microsoft.com/office/drawing/2014/main" id="{F7919BFB-5C10-5C5C-B95F-C75D3AE91BE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84" name="Line 1">
          <a:extLst>
            <a:ext uri="{FF2B5EF4-FFF2-40B4-BE49-F238E27FC236}">
              <a16:creationId xmlns:a16="http://schemas.microsoft.com/office/drawing/2014/main" id="{D70C8F2E-F850-7DE7-890E-39D28368A85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85" name="Line 1">
          <a:extLst>
            <a:ext uri="{FF2B5EF4-FFF2-40B4-BE49-F238E27FC236}">
              <a16:creationId xmlns:a16="http://schemas.microsoft.com/office/drawing/2014/main" id="{1AFCBF2C-FF3B-5351-1535-00FE855A3E5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33" name="Line 1">
          <a:extLst>
            <a:ext uri="{FF2B5EF4-FFF2-40B4-BE49-F238E27FC236}">
              <a16:creationId xmlns:a16="http://schemas.microsoft.com/office/drawing/2014/main" id="{62280634-B3D0-473E-110E-F3074575350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34" name="Line 1">
          <a:extLst>
            <a:ext uri="{FF2B5EF4-FFF2-40B4-BE49-F238E27FC236}">
              <a16:creationId xmlns:a16="http://schemas.microsoft.com/office/drawing/2014/main" id="{1855A201-B697-EA5F-86A6-86CE81BF631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35" name="Line 1">
          <a:extLst>
            <a:ext uri="{FF2B5EF4-FFF2-40B4-BE49-F238E27FC236}">
              <a16:creationId xmlns:a16="http://schemas.microsoft.com/office/drawing/2014/main" id="{5525294B-6179-7E5E-4194-11DE366E63A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36" name="Line 1">
          <a:extLst>
            <a:ext uri="{FF2B5EF4-FFF2-40B4-BE49-F238E27FC236}">
              <a16:creationId xmlns:a16="http://schemas.microsoft.com/office/drawing/2014/main" id="{AEB32450-0CE0-B7C0-91B1-30417E38328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37" name="Line 1">
          <a:extLst>
            <a:ext uri="{FF2B5EF4-FFF2-40B4-BE49-F238E27FC236}">
              <a16:creationId xmlns:a16="http://schemas.microsoft.com/office/drawing/2014/main" id="{430ABE4C-7CEE-CA84-9593-E8F57A33B3A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38" name="Line 1">
          <a:extLst>
            <a:ext uri="{FF2B5EF4-FFF2-40B4-BE49-F238E27FC236}">
              <a16:creationId xmlns:a16="http://schemas.microsoft.com/office/drawing/2014/main" id="{9D4F8B34-2F0C-938C-DB14-6390E91EBD2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39" name="Line 1">
          <a:extLst>
            <a:ext uri="{FF2B5EF4-FFF2-40B4-BE49-F238E27FC236}">
              <a16:creationId xmlns:a16="http://schemas.microsoft.com/office/drawing/2014/main" id="{56110C38-275A-89BA-D010-ABF995BE3DA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40" name="Line 1">
          <a:extLst>
            <a:ext uri="{FF2B5EF4-FFF2-40B4-BE49-F238E27FC236}">
              <a16:creationId xmlns:a16="http://schemas.microsoft.com/office/drawing/2014/main" id="{AA065DB0-EE8C-42A4-254E-41A5B6BAE09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41" name="Line 1">
          <a:extLst>
            <a:ext uri="{FF2B5EF4-FFF2-40B4-BE49-F238E27FC236}">
              <a16:creationId xmlns:a16="http://schemas.microsoft.com/office/drawing/2014/main" id="{92C24C7D-BD00-E975-44E5-25C222EDA81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42" name="Line 1">
          <a:extLst>
            <a:ext uri="{FF2B5EF4-FFF2-40B4-BE49-F238E27FC236}">
              <a16:creationId xmlns:a16="http://schemas.microsoft.com/office/drawing/2014/main" id="{585A444C-53A7-48C5-D1DB-720603DBB06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43" name="Line 1">
          <a:extLst>
            <a:ext uri="{FF2B5EF4-FFF2-40B4-BE49-F238E27FC236}">
              <a16:creationId xmlns:a16="http://schemas.microsoft.com/office/drawing/2014/main" id="{E33C434B-DDA8-774F-C059-5A138910D0F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44" name="Line 1">
          <a:extLst>
            <a:ext uri="{FF2B5EF4-FFF2-40B4-BE49-F238E27FC236}">
              <a16:creationId xmlns:a16="http://schemas.microsoft.com/office/drawing/2014/main" id="{929D5D60-8AAE-C104-A716-524CC97490C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45" name="Line 1">
          <a:extLst>
            <a:ext uri="{FF2B5EF4-FFF2-40B4-BE49-F238E27FC236}">
              <a16:creationId xmlns:a16="http://schemas.microsoft.com/office/drawing/2014/main" id="{A1C25429-AD3E-187C-4799-50C0AE5234E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46" name="Line 1">
          <a:extLst>
            <a:ext uri="{FF2B5EF4-FFF2-40B4-BE49-F238E27FC236}">
              <a16:creationId xmlns:a16="http://schemas.microsoft.com/office/drawing/2014/main" id="{C612F813-3D9C-80FA-0544-126C44F206F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47" name="Line 1">
          <a:extLst>
            <a:ext uri="{FF2B5EF4-FFF2-40B4-BE49-F238E27FC236}">
              <a16:creationId xmlns:a16="http://schemas.microsoft.com/office/drawing/2014/main" id="{CF1CB0E5-7B4E-0392-33FF-2B257858541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48" name="Line 1">
          <a:extLst>
            <a:ext uri="{FF2B5EF4-FFF2-40B4-BE49-F238E27FC236}">
              <a16:creationId xmlns:a16="http://schemas.microsoft.com/office/drawing/2014/main" id="{D329D03B-12ED-68F1-8818-F92089CE450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49" name="Line 1">
          <a:extLst>
            <a:ext uri="{FF2B5EF4-FFF2-40B4-BE49-F238E27FC236}">
              <a16:creationId xmlns:a16="http://schemas.microsoft.com/office/drawing/2014/main" id="{84FCAABB-8B5A-8083-C939-58DB737FEC9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50" name="Line 1">
          <a:extLst>
            <a:ext uri="{FF2B5EF4-FFF2-40B4-BE49-F238E27FC236}">
              <a16:creationId xmlns:a16="http://schemas.microsoft.com/office/drawing/2014/main" id="{24C7BCE8-1200-7078-A7BD-707A39FC883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51" name="Line 1">
          <a:extLst>
            <a:ext uri="{FF2B5EF4-FFF2-40B4-BE49-F238E27FC236}">
              <a16:creationId xmlns:a16="http://schemas.microsoft.com/office/drawing/2014/main" id="{B48D649C-05AC-99C0-1882-B2F4B5AA392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52" name="Line 1">
          <a:extLst>
            <a:ext uri="{FF2B5EF4-FFF2-40B4-BE49-F238E27FC236}">
              <a16:creationId xmlns:a16="http://schemas.microsoft.com/office/drawing/2014/main" id="{6D10EA0D-4E15-F60C-1A81-75274E405C1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53" name="Line 1">
          <a:extLst>
            <a:ext uri="{FF2B5EF4-FFF2-40B4-BE49-F238E27FC236}">
              <a16:creationId xmlns:a16="http://schemas.microsoft.com/office/drawing/2014/main" id="{0F0783D9-EF5F-496D-1AB8-615786B701B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54" name="Line 1">
          <a:extLst>
            <a:ext uri="{FF2B5EF4-FFF2-40B4-BE49-F238E27FC236}">
              <a16:creationId xmlns:a16="http://schemas.microsoft.com/office/drawing/2014/main" id="{8483701F-9BB6-F4CC-95E4-2D49EE25993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55" name="Line 1">
          <a:extLst>
            <a:ext uri="{FF2B5EF4-FFF2-40B4-BE49-F238E27FC236}">
              <a16:creationId xmlns:a16="http://schemas.microsoft.com/office/drawing/2014/main" id="{378ADE1C-34CA-0D1F-9300-EB849994FB3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56" name="Line 1">
          <a:extLst>
            <a:ext uri="{FF2B5EF4-FFF2-40B4-BE49-F238E27FC236}">
              <a16:creationId xmlns:a16="http://schemas.microsoft.com/office/drawing/2014/main" id="{F118D197-7E42-05C8-7541-8E6AD83595F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57" name="Line 1">
          <a:extLst>
            <a:ext uri="{FF2B5EF4-FFF2-40B4-BE49-F238E27FC236}">
              <a16:creationId xmlns:a16="http://schemas.microsoft.com/office/drawing/2014/main" id="{D44F3D2E-48AE-5AEA-36F4-DA834D0C7D0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58" name="Line 1">
          <a:extLst>
            <a:ext uri="{FF2B5EF4-FFF2-40B4-BE49-F238E27FC236}">
              <a16:creationId xmlns:a16="http://schemas.microsoft.com/office/drawing/2014/main" id="{1F142503-D601-7DBC-CC47-5F86AB24560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59" name="Line 1">
          <a:extLst>
            <a:ext uri="{FF2B5EF4-FFF2-40B4-BE49-F238E27FC236}">
              <a16:creationId xmlns:a16="http://schemas.microsoft.com/office/drawing/2014/main" id="{B652D398-78B3-56FE-2CA3-17DCD9BB445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60" name="Line 1">
          <a:extLst>
            <a:ext uri="{FF2B5EF4-FFF2-40B4-BE49-F238E27FC236}">
              <a16:creationId xmlns:a16="http://schemas.microsoft.com/office/drawing/2014/main" id="{C0019130-1386-C12A-E2FF-E8A67B2611F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61" name="Line 1">
          <a:extLst>
            <a:ext uri="{FF2B5EF4-FFF2-40B4-BE49-F238E27FC236}">
              <a16:creationId xmlns:a16="http://schemas.microsoft.com/office/drawing/2014/main" id="{F02EFF83-FED6-38C3-B40F-DCCC99D9460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62" name="Line 1">
          <a:extLst>
            <a:ext uri="{FF2B5EF4-FFF2-40B4-BE49-F238E27FC236}">
              <a16:creationId xmlns:a16="http://schemas.microsoft.com/office/drawing/2014/main" id="{5B62BCF7-5385-2A7F-0D2C-A6043BCC33B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63" name="Line 1">
          <a:extLst>
            <a:ext uri="{FF2B5EF4-FFF2-40B4-BE49-F238E27FC236}">
              <a16:creationId xmlns:a16="http://schemas.microsoft.com/office/drawing/2014/main" id="{744052BF-5BB9-DCBE-674E-49EAD4B3B45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64" name="Line 1">
          <a:extLst>
            <a:ext uri="{FF2B5EF4-FFF2-40B4-BE49-F238E27FC236}">
              <a16:creationId xmlns:a16="http://schemas.microsoft.com/office/drawing/2014/main" id="{297438BF-BD8E-63EF-AD07-DA282C03B77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65" name="Line 1">
          <a:extLst>
            <a:ext uri="{FF2B5EF4-FFF2-40B4-BE49-F238E27FC236}">
              <a16:creationId xmlns:a16="http://schemas.microsoft.com/office/drawing/2014/main" id="{EC0CA82E-9438-0E5D-B7E6-C38A11EA10C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66" name="Line 1">
          <a:extLst>
            <a:ext uri="{FF2B5EF4-FFF2-40B4-BE49-F238E27FC236}">
              <a16:creationId xmlns:a16="http://schemas.microsoft.com/office/drawing/2014/main" id="{5F009C9E-0767-84EC-9C79-4E1A57B4422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67" name="Line 1">
          <a:extLst>
            <a:ext uri="{FF2B5EF4-FFF2-40B4-BE49-F238E27FC236}">
              <a16:creationId xmlns:a16="http://schemas.microsoft.com/office/drawing/2014/main" id="{4515495E-ACA4-58BC-5FE2-4411D14630F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68" name="Line 1">
          <a:extLst>
            <a:ext uri="{FF2B5EF4-FFF2-40B4-BE49-F238E27FC236}">
              <a16:creationId xmlns:a16="http://schemas.microsoft.com/office/drawing/2014/main" id="{18BBCE18-A1B2-5825-B793-E2D4305DDB8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69" name="Line 1">
          <a:extLst>
            <a:ext uri="{FF2B5EF4-FFF2-40B4-BE49-F238E27FC236}">
              <a16:creationId xmlns:a16="http://schemas.microsoft.com/office/drawing/2014/main" id="{58634C90-001E-E734-6680-AD2C4002094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70" name="Line 1">
          <a:extLst>
            <a:ext uri="{FF2B5EF4-FFF2-40B4-BE49-F238E27FC236}">
              <a16:creationId xmlns:a16="http://schemas.microsoft.com/office/drawing/2014/main" id="{0DCDF207-9F1A-0E49-1F3F-772058060EF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71" name="Line 1">
          <a:extLst>
            <a:ext uri="{FF2B5EF4-FFF2-40B4-BE49-F238E27FC236}">
              <a16:creationId xmlns:a16="http://schemas.microsoft.com/office/drawing/2014/main" id="{22635305-36FE-122F-7BA7-1FE7B0C18D3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72" name="Line 1">
          <a:extLst>
            <a:ext uri="{FF2B5EF4-FFF2-40B4-BE49-F238E27FC236}">
              <a16:creationId xmlns:a16="http://schemas.microsoft.com/office/drawing/2014/main" id="{7F46A068-29FE-ACAF-C3C8-6778A28942D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73" name="Line 1">
          <a:extLst>
            <a:ext uri="{FF2B5EF4-FFF2-40B4-BE49-F238E27FC236}">
              <a16:creationId xmlns:a16="http://schemas.microsoft.com/office/drawing/2014/main" id="{DC20E80F-D311-1EB6-6E68-AF2A3E36714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74" name="Line 1">
          <a:extLst>
            <a:ext uri="{FF2B5EF4-FFF2-40B4-BE49-F238E27FC236}">
              <a16:creationId xmlns:a16="http://schemas.microsoft.com/office/drawing/2014/main" id="{34E40D2A-FA06-4210-E91D-9016E6D1718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57" name="Line 1">
          <a:extLst>
            <a:ext uri="{FF2B5EF4-FFF2-40B4-BE49-F238E27FC236}">
              <a16:creationId xmlns:a16="http://schemas.microsoft.com/office/drawing/2014/main" id="{069677FF-149A-EEDF-D78C-D9FA3EBC28E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58" name="Line 1">
          <a:extLst>
            <a:ext uri="{FF2B5EF4-FFF2-40B4-BE49-F238E27FC236}">
              <a16:creationId xmlns:a16="http://schemas.microsoft.com/office/drawing/2014/main" id="{0F7877E9-2914-2E8B-A09E-8509CADF75D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59" name="Line 1">
          <a:extLst>
            <a:ext uri="{FF2B5EF4-FFF2-40B4-BE49-F238E27FC236}">
              <a16:creationId xmlns:a16="http://schemas.microsoft.com/office/drawing/2014/main" id="{0E866AF2-6B9E-04F2-E538-FCE4854B891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60" name="Line 1">
          <a:extLst>
            <a:ext uri="{FF2B5EF4-FFF2-40B4-BE49-F238E27FC236}">
              <a16:creationId xmlns:a16="http://schemas.microsoft.com/office/drawing/2014/main" id="{002A547D-973E-F0A7-A5F5-594B8E7B3D0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61" name="Line 1">
          <a:extLst>
            <a:ext uri="{FF2B5EF4-FFF2-40B4-BE49-F238E27FC236}">
              <a16:creationId xmlns:a16="http://schemas.microsoft.com/office/drawing/2014/main" id="{C61DF4D6-DDE9-93E2-736D-7B5DBFF036E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62" name="Line 1">
          <a:extLst>
            <a:ext uri="{FF2B5EF4-FFF2-40B4-BE49-F238E27FC236}">
              <a16:creationId xmlns:a16="http://schemas.microsoft.com/office/drawing/2014/main" id="{416EE7B1-CB6B-C4E2-9D7E-72DEFAD4B4F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63" name="Line 1">
          <a:extLst>
            <a:ext uri="{FF2B5EF4-FFF2-40B4-BE49-F238E27FC236}">
              <a16:creationId xmlns:a16="http://schemas.microsoft.com/office/drawing/2014/main" id="{379E4ACA-907F-D031-851D-6397890B72A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64" name="Line 1">
          <a:extLst>
            <a:ext uri="{FF2B5EF4-FFF2-40B4-BE49-F238E27FC236}">
              <a16:creationId xmlns:a16="http://schemas.microsoft.com/office/drawing/2014/main" id="{4711C3A5-0C22-8F19-84ED-3B18EA62A3D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65" name="Line 1">
          <a:extLst>
            <a:ext uri="{FF2B5EF4-FFF2-40B4-BE49-F238E27FC236}">
              <a16:creationId xmlns:a16="http://schemas.microsoft.com/office/drawing/2014/main" id="{B87861B2-5019-7C62-79D8-2A9BCFBEC6F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66" name="Line 1">
          <a:extLst>
            <a:ext uri="{FF2B5EF4-FFF2-40B4-BE49-F238E27FC236}">
              <a16:creationId xmlns:a16="http://schemas.microsoft.com/office/drawing/2014/main" id="{FEFED17E-C930-FF0F-49E0-81C93C48BF5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67" name="Line 1">
          <a:extLst>
            <a:ext uri="{FF2B5EF4-FFF2-40B4-BE49-F238E27FC236}">
              <a16:creationId xmlns:a16="http://schemas.microsoft.com/office/drawing/2014/main" id="{34AE155D-3759-9169-AE3D-003B3F259A3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68" name="Line 1">
          <a:extLst>
            <a:ext uri="{FF2B5EF4-FFF2-40B4-BE49-F238E27FC236}">
              <a16:creationId xmlns:a16="http://schemas.microsoft.com/office/drawing/2014/main" id="{DAA1E749-8D52-D277-919C-804BD1C6368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69" name="Line 1">
          <a:extLst>
            <a:ext uri="{FF2B5EF4-FFF2-40B4-BE49-F238E27FC236}">
              <a16:creationId xmlns:a16="http://schemas.microsoft.com/office/drawing/2014/main" id="{2EF0FD4A-5988-FEA3-5FB0-D6AC3DD8079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70" name="Line 1">
          <a:extLst>
            <a:ext uri="{FF2B5EF4-FFF2-40B4-BE49-F238E27FC236}">
              <a16:creationId xmlns:a16="http://schemas.microsoft.com/office/drawing/2014/main" id="{C1758A79-12E5-0C62-8B90-B94710223B0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71" name="Line 1">
          <a:extLst>
            <a:ext uri="{FF2B5EF4-FFF2-40B4-BE49-F238E27FC236}">
              <a16:creationId xmlns:a16="http://schemas.microsoft.com/office/drawing/2014/main" id="{17932098-301D-CA8F-DE9A-91071AC4B84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72" name="Line 1">
          <a:extLst>
            <a:ext uri="{FF2B5EF4-FFF2-40B4-BE49-F238E27FC236}">
              <a16:creationId xmlns:a16="http://schemas.microsoft.com/office/drawing/2014/main" id="{2BEB984E-B57A-C4EF-95FB-535F72B25B5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73" name="Line 1">
          <a:extLst>
            <a:ext uri="{FF2B5EF4-FFF2-40B4-BE49-F238E27FC236}">
              <a16:creationId xmlns:a16="http://schemas.microsoft.com/office/drawing/2014/main" id="{212D2E9F-2C40-2088-BDD5-AA8638C06F7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74" name="Line 1">
          <a:extLst>
            <a:ext uri="{FF2B5EF4-FFF2-40B4-BE49-F238E27FC236}">
              <a16:creationId xmlns:a16="http://schemas.microsoft.com/office/drawing/2014/main" id="{A5C8F3A6-8DBA-ABC5-49A7-8F3400E073C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75" name="Line 1">
          <a:extLst>
            <a:ext uri="{FF2B5EF4-FFF2-40B4-BE49-F238E27FC236}">
              <a16:creationId xmlns:a16="http://schemas.microsoft.com/office/drawing/2014/main" id="{66ECA80C-E88D-DE47-6E2B-A4DE1B8F23E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76" name="Line 1">
          <a:extLst>
            <a:ext uri="{FF2B5EF4-FFF2-40B4-BE49-F238E27FC236}">
              <a16:creationId xmlns:a16="http://schemas.microsoft.com/office/drawing/2014/main" id="{1F296451-3862-EDA6-15A2-C35CE18387A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77" name="Line 1">
          <a:extLst>
            <a:ext uri="{FF2B5EF4-FFF2-40B4-BE49-F238E27FC236}">
              <a16:creationId xmlns:a16="http://schemas.microsoft.com/office/drawing/2014/main" id="{03825B0C-0DB8-110F-940F-8AF0B476983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78" name="Line 1">
          <a:extLst>
            <a:ext uri="{FF2B5EF4-FFF2-40B4-BE49-F238E27FC236}">
              <a16:creationId xmlns:a16="http://schemas.microsoft.com/office/drawing/2014/main" id="{A2DA92F5-CE58-4BD3-15B7-677650EC047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79" name="Line 1">
          <a:extLst>
            <a:ext uri="{FF2B5EF4-FFF2-40B4-BE49-F238E27FC236}">
              <a16:creationId xmlns:a16="http://schemas.microsoft.com/office/drawing/2014/main" id="{494A6641-ADA0-36AC-F21A-BF68E78AA02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80" name="Line 1">
          <a:extLst>
            <a:ext uri="{FF2B5EF4-FFF2-40B4-BE49-F238E27FC236}">
              <a16:creationId xmlns:a16="http://schemas.microsoft.com/office/drawing/2014/main" id="{5440116F-967A-810C-21B2-36D9D7FB3C2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81" name="Line 1">
          <a:extLst>
            <a:ext uri="{FF2B5EF4-FFF2-40B4-BE49-F238E27FC236}">
              <a16:creationId xmlns:a16="http://schemas.microsoft.com/office/drawing/2014/main" id="{85002858-0A6E-68D8-E75C-C50FCC0EF6D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82" name="Line 1">
          <a:extLst>
            <a:ext uri="{FF2B5EF4-FFF2-40B4-BE49-F238E27FC236}">
              <a16:creationId xmlns:a16="http://schemas.microsoft.com/office/drawing/2014/main" id="{C9C3CCC8-B0C3-70EE-D6BE-28FF7282D24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83" name="Line 1">
          <a:extLst>
            <a:ext uri="{FF2B5EF4-FFF2-40B4-BE49-F238E27FC236}">
              <a16:creationId xmlns:a16="http://schemas.microsoft.com/office/drawing/2014/main" id="{0B8CD8B6-C763-2B54-90CE-790CB6C6844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84" name="Line 1">
          <a:extLst>
            <a:ext uri="{FF2B5EF4-FFF2-40B4-BE49-F238E27FC236}">
              <a16:creationId xmlns:a16="http://schemas.microsoft.com/office/drawing/2014/main" id="{C028BE7E-CBDE-44C6-4852-0FE14A303C2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85" name="Line 1">
          <a:extLst>
            <a:ext uri="{FF2B5EF4-FFF2-40B4-BE49-F238E27FC236}">
              <a16:creationId xmlns:a16="http://schemas.microsoft.com/office/drawing/2014/main" id="{CA385564-684D-FDA9-D255-5B5085831CE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86" name="Line 1">
          <a:extLst>
            <a:ext uri="{FF2B5EF4-FFF2-40B4-BE49-F238E27FC236}">
              <a16:creationId xmlns:a16="http://schemas.microsoft.com/office/drawing/2014/main" id="{DC1A0034-C886-37C3-F509-1278DF6A47B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87" name="Line 1">
          <a:extLst>
            <a:ext uri="{FF2B5EF4-FFF2-40B4-BE49-F238E27FC236}">
              <a16:creationId xmlns:a16="http://schemas.microsoft.com/office/drawing/2014/main" id="{FFEF81AE-E805-7F1F-6802-93679316C9B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88" name="Line 1">
          <a:extLst>
            <a:ext uri="{FF2B5EF4-FFF2-40B4-BE49-F238E27FC236}">
              <a16:creationId xmlns:a16="http://schemas.microsoft.com/office/drawing/2014/main" id="{DB4C587B-ABEF-5DB7-1483-3093F74E2C5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89" name="Line 1">
          <a:extLst>
            <a:ext uri="{FF2B5EF4-FFF2-40B4-BE49-F238E27FC236}">
              <a16:creationId xmlns:a16="http://schemas.microsoft.com/office/drawing/2014/main" id="{9829A8B3-F900-8C01-A4B5-52ECB4C9579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90" name="Line 1">
          <a:extLst>
            <a:ext uri="{FF2B5EF4-FFF2-40B4-BE49-F238E27FC236}">
              <a16:creationId xmlns:a16="http://schemas.microsoft.com/office/drawing/2014/main" id="{B0959FFA-B976-1C68-BF84-064342231A1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91" name="Line 1">
          <a:extLst>
            <a:ext uri="{FF2B5EF4-FFF2-40B4-BE49-F238E27FC236}">
              <a16:creationId xmlns:a16="http://schemas.microsoft.com/office/drawing/2014/main" id="{ED0A5E6B-73F5-0E5C-AB87-3F174418C2D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92" name="Line 1">
          <a:extLst>
            <a:ext uri="{FF2B5EF4-FFF2-40B4-BE49-F238E27FC236}">
              <a16:creationId xmlns:a16="http://schemas.microsoft.com/office/drawing/2014/main" id="{8FE5AE14-35C2-70CA-6427-A4518D3F78F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93" name="Line 1">
          <a:extLst>
            <a:ext uri="{FF2B5EF4-FFF2-40B4-BE49-F238E27FC236}">
              <a16:creationId xmlns:a16="http://schemas.microsoft.com/office/drawing/2014/main" id="{A8EDA947-3487-0BE3-D02D-BA8A02DBCB2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94" name="Line 1">
          <a:extLst>
            <a:ext uri="{FF2B5EF4-FFF2-40B4-BE49-F238E27FC236}">
              <a16:creationId xmlns:a16="http://schemas.microsoft.com/office/drawing/2014/main" id="{F3B969E5-5464-E1C8-3A14-237B5FA14DE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95" name="Line 1">
          <a:extLst>
            <a:ext uri="{FF2B5EF4-FFF2-40B4-BE49-F238E27FC236}">
              <a16:creationId xmlns:a16="http://schemas.microsoft.com/office/drawing/2014/main" id="{5FDA15B8-E114-3069-B9F6-F03D4607F3C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96" name="Line 1">
          <a:extLst>
            <a:ext uri="{FF2B5EF4-FFF2-40B4-BE49-F238E27FC236}">
              <a16:creationId xmlns:a16="http://schemas.microsoft.com/office/drawing/2014/main" id="{B581426F-9F41-DC12-EB17-E5367204CBA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97" name="Line 1">
          <a:extLst>
            <a:ext uri="{FF2B5EF4-FFF2-40B4-BE49-F238E27FC236}">
              <a16:creationId xmlns:a16="http://schemas.microsoft.com/office/drawing/2014/main" id="{1D097453-6159-0D57-1917-4DB60F70B35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98" name="Line 1">
          <a:extLst>
            <a:ext uri="{FF2B5EF4-FFF2-40B4-BE49-F238E27FC236}">
              <a16:creationId xmlns:a16="http://schemas.microsoft.com/office/drawing/2014/main" id="{F46411CD-D864-3725-96C7-2B6A8CD698B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61" name="Line 1">
          <a:extLst>
            <a:ext uri="{FF2B5EF4-FFF2-40B4-BE49-F238E27FC236}">
              <a16:creationId xmlns:a16="http://schemas.microsoft.com/office/drawing/2014/main" id="{39D883B1-6ACA-D270-3485-21FF41ACB51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62" name="Line 1">
          <a:extLst>
            <a:ext uri="{FF2B5EF4-FFF2-40B4-BE49-F238E27FC236}">
              <a16:creationId xmlns:a16="http://schemas.microsoft.com/office/drawing/2014/main" id="{C54769BA-F053-FE2C-59B1-D20A7161BDE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63" name="Line 1">
          <a:extLst>
            <a:ext uri="{FF2B5EF4-FFF2-40B4-BE49-F238E27FC236}">
              <a16:creationId xmlns:a16="http://schemas.microsoft.com/office/drawing/2014/main" id="{1AFA5609-B8D6-FCA4-D5A1-2246411C21F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64" name="Line 1">
          <a:extLst>
            <a:ext uri="{FF2B5EF4-FFF2-40B4-BE49-F238E27FC236}">
              <a16:creationId xmlns:a16="http://schemas.microsoft.com/office/drawing/2014/main" id="{F3102E93-6199-CC12-6357-1D06015CD96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65" name="Line 1">
          <a:extLst>
            <a:ext uri="{FF2B5EF4-FFF2-40B4-BE49-F238E27FC236}">
              <a16:creationId xmlns:a16="http://schemas.microsoft.com/office/drawing/2014/main" id="{24350848-3B3B-B715-B666-F7170A29E5B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66" name="Line 1">
          <a:extLst>
            <a:ext uri="{FF2B5EF4-FFF2-40B4-BE49-F238E27FC236}">
              <a16:creationId xmlns:a16="http://schemas.microsoft.com/office/drawing/2014/main" id="{8FB5CC74-2D61-161C-B42F-8BB96E9454F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67" name="Line 1">
          <a:extLst>
            <a:ext uri="{FF2B5EF4-FFF2-40B4-BE49-F238E27FC236}">
              <a16:creationId xmlns:a16="http://schemas.microsoft.com/office/drawing/2014/main" id="{8CD242E3-8BF3-79EC-BDDB-B8E8A50AF85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68" name="Line 1">
          <a:extLst>
            <a:ext uri="{FF2B5EF4-FFF2-40B4-BE49-F238E27FC236}">
              <a16:creationId xmlns:a16="http://schemas.microsoft.com/office/drawing/2014/main" id="{EB6534C6-4B53-53C5-7B29-18584BC3682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69" name="Line 1">
          <a:extLst>
            <a:ext uri="{FF2B5EF4-FFF2-40B4-BE49-F238E27FC236}">
              <a16:creationId xmlns:a16="http://schemas.microsoft.com/office/drawing/2014/main" id="{3118FF55-ACA4-EFA0-D16F-977270743DE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70" name="Line 1">
          <a:extLst>
            <a:ext uri="{FF2B5EF4-FFF2-40B4-BE49-F238E27FC236}">
              <a16:creationId xmlns:a16="http://schemas.microsoft.com/office/drawing/2014/main" id="{CF7827D1-A361-BFD4-4400-1692D0E01B5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71" name="Line 1">
          <a:extLst>
            <a:ext uri="{FF2B5EF4-FFF2-40B4-BE49-F238E27FC236}">
              <a16:creationId xmlns:a16="http://schemas.microsoft.com/office/drawing/2014/main" id="{967EB937-141B-47B9-8FE9-04DC47420D0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72" name="Line 1">
          <a:extLst>
            <a:ext uri="{FF2B5EF4-FFF2-40B4-BE49-F238E27FC236}">
              <a16:creationId xmlns:a16="http://schemas.microsoft.com/office/drawing/2014/main" id="{AFFEEE6D-6327-E177-CB07-A8074D0C20E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73" name="Line 1">
          <a:extLst>
            <a:ext uri="{FF2B5EF4-FFF2-40B4-BE49-F238E27FC236}">
              <a16:creationId xmlns:a16="http://schemas.microsoft.com/office/drawing/2014/main" id="{2E1AD814-093B-7F96-A77A-1F09A1FE730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74" name="Line 1">
          <a:extLst>
            <a:ext uri="{FF2B5EF4-FFF2-40B4-BE49-F238E27FC236}">
              <a16:creationId xmlns:a16="http://schemas.microsoft.com/office/drawing/2014/main" id="{72EF6A8F-37B4-5D29-0905-5485C800FBE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75" name="Line 1">
          <a:extLst>
            <a:ext uri="{FF2B5EF4-FFF2-40B4-BE49-F238E27FC236}">
              <a16:creationId xmlns:a16="http://schemas.microsoft.com/office/drawing/2014/main" id="{90721129-B566-38A3-5C97-B0A32B3C79E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76" name="Line 1">
          <a:extLst>
            <a:ext uri="{FF2B5EF4-FFF2-40B4-BE49-F238E27FC236}">
              <a16:creationId xmlns:a16="http://schemas.microsoft.com/office/drawing/2014/main" id="{0C4C9091-3266-F792-CBED-D74E0301AF3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77" name="Line 1">
          <a:extLst>
            <a:ext uri="{FF2B5EF4-FFF2-40B4-BE49-F238E27FC236}">
              <a16:creationId xmlns:a16="http://schemas.microsoft.com/office/drawing/2014/main" id="{2281EB4C-9F13-FBED-FC7A-81774523E7D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78" name="Line 1">
          <a:extLst>
            <a:ext uri="{FF2B5EF4-FFF2-40B4-BE49-F238E27FC236}">
              <a16:creationId xmlns:a16="http://schemas.microsoft.com/office/drawing/2014/main" id="{80B890F2-ED2E-67CA-799B-8AE5BF87BC1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79" name="Line 1">
          <a:extLst>
            <a:ext uri="{FF2B5EF4-FFF2-40B4-BE49-F238E27FC236}">
              <a16:creationId xmlns:a16="http://schemas.microsoft.com/office/drawing/2014/main" id="{434FEE8E-630E-C9CC-D521-4152E99FEC2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80" name="Line 1">
          <a:extLst>
            <a:ext uri="{FF2B5EF4-FFF2-40B4-BE49-F238E27FC236}">
              <a16:creationId xmlns:a16="http://schemas.microsoft.com/office/drawing/2014/main" id="{9B786A7C-C4D7-C4A9-90F8-B11355DEB5C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81" name="Line 1">
          <a:extLst>
            <a:ext uri="{FF2B5EF4-FFF2-40B4-BE49-F238E27FC236}">
              <a16:creationId xmlns:a16="http://schemas.microsoft.com/office/drawing/2014/main" id="{CDD61B9E-35E7-9A00-D909-763C18598DE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82" name="Line 1">
          <a:extLst>
            <a:ext uri="{FF2B5EF4-FFF2-40B4-BE49-F238E27FC236}">
              <a16:creationId xmlns:a16="http://schemas.microsoft.com/office/drawing/2014/main" id="{90E0DF00-9E84-578A-4498-83FF1B8290B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83" name="Line 1">
          <a:extLst>
            <a:ext uri="{FF2B5EF4-FFF2-40B4-BE49-F238E27FC236}">
              <a16:creationId xmlns:a16="http://schemas.microsoft.com/office/drawing/2014/main" id="{5F5441D9-1042-CEC6-0F73-F979EBE48E5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84" name="Line 1">
          <a:extLst>
            <a:ext uri="{FF2B5EF4-FFF2-40B4-BE49-F238E27FC236}">
              <a16:creationId xmlns:a16="http://schemas.microsoft.com/office/drawing/2014/main" id="{4EEFFB27-5542-9DB9-450E-6055BBBD4FF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85" name="Line 1">
          <a:extLst>
            <a:ext uri="{FF2B5EF4-FFF2-40B4-BE49-F238E27FC236}">
              <a16:creationId xmlns:a16="http://schemas.microsoft.com/office/drawing/2014/main" id="{4EEE69F2-C6D4-AB30-E663-929E1CCA17A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86" name="Line 1">
          <a:extLst>
            <a:ext uri="{FF2B5EF4-FFF2-40B4-BE49-F238E27FC236}">
              <a16:creationId xmlns:a16="http://schemas.microsoft.com/office/drawing/2014/main" id="{85C139DA-64BF-5FE4-5A9B-A149362E43A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87" name="Line 1">
          <a:extLst>
            <a:ext uri="{FF2B5EF4-FFF2-40B4-BE49-F238E27FC236}">
              <a16:creationId xmlns:a16="http://schemas.microsoft.com/office/drawing/2014/main" id="{29FBD58D-8F4D-A237-354F-7D5FF20B2B8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88" name="Line 1">
          <a:extLst>
            <a:ext uri="{FF2B5EF4-FFF2-40B4-BE49-F238E27FC236}">
              <a16:creationId xmlns:a16="http://schemas.microsoft.com/office/drawing/2014/main" id="{6F46A85B-E0CE-128B-4A13-245A2DD7408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89" name="Line 1">
          <a:extLst>
            <a:ext uri="{FF2B5EF4-FFF2-40B4-BE49-F238E27FC236}">
              <a16:creationId xmlns:a16="http://schemas.microsoft.com/office/drawing/2014/main" id="{5CB4C42B-75C2-A079-F94A-D0F163FB99C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90" name="Line 1">
          <a:extLst>
            <a:ext uri="{FF2B5EF4-FFF2-40B4-BE49-F238E27FC236}">
              <a16:creationId xmlns:a16="http://schemas.microsoft.com/office/drawing/2014/main" id="{41930C09-5D00-0499-32BB-212A3C21335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91" name="Line 1">
          <a:extLst>
            <a:ext uri="{FF2B5EF4-FFF2-40B4-BE49-F238E27FC236}">
              <a16:creationId xmlns:a16="http://schemas.microsoft.com/office/drawing/2014/main" id="{3144625F-843E-8A64-2B82-E2F3B39429E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92" name="Line 1">
          <a:extLst>
            <a:ext uri="{FF2B5EF4-FFF2-40B4-BE49-F238E27FC236}">
              <a16:creationId xmlns:a16="http://schemas.microsoft.com/office/drawing/2014/main" id="{C10525FA-EA3A-EBD1-1906-99398FB5F67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93" name="Line 1">
          <a:extLst>
            <a:ext uri="{FF2B5EF4-FFF2-40B4-BE49-F238E27FC236}">
              <a16:creationId xmlns:a16="http://schemas.microsoft.com/office/drawing/2014/main" id="{25D30C90-5EF9-68AA-69C3-8EF0377BCAF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94" name="Line 1">
          <a:extLst>
            <a:ext uri="{FF2B5EF4-FFF2-40B4-BE49-F238E27FC236}">
              <a16:creationId xmlns:a16="http://schemas.microsoft.com/office/drawing/2014/main" id="{B6281590-B3F7-C2B5-7048-CAC9A3ABD3F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95" name="Line 1">
          <a:extLst>
            <a:ext uri="{FF2B5EF4-FFF2-40B4-BE49-F238E27FC236}">
              <a16:creationId xmlns:a16="http://schemas.microsoft.com/office/drawing/2014/main" id="{52B81950-C1F1-CAEA-556F-EFD9C2A68D9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96" name="Line 1">
          <a:extLst>
            <a:ext uri="{FF2B5EF4-FFF2-40B4-BE49-F238E27FC236}">
              <a16:creationId xmlns:a16="http://schemas.microsoft.com/office/drawing/2014/main" id="{1FA9D235-65DA-9577-4DE4-69053290D8F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97" name="Line 1">
          <a:extLst>
            <a:ext uri="{FF2B5EF4-FFF2-40B4-BE49-F238E27FC236}">
              <a16:creationId xmlns:a16="http://schemas.microsoft.com/office/drawing/2014/main" id="{485B3662-4D92-BD0C-A157-17BBE75DB15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98" name="Line 1">
          <a:extLst>
            <a:ext uri="{FF2B5EF4-FFF2-40B4-BE49-F238E27FC236}">
              <a16:creationId xmlns:a16="http://schemas.microsoft.com/office/drawing/2014/main" id="{B3278AF5-E412-114D-81DD-6B2A8C23DE0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99" name="Line 1">
          <a:extLst>
            <a:ext uri="{FF2B5EF4-FFF2-40B4-BE49-F238E27FC236}">
              <a16:creationId xmlns:a16="http://schemas.microsoft.com/office/drawing/2014/main" id="{1DBE3222-3AB8-3E1C-9B3C-BEB9689DE72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500" name="Line 1">
          <a:extLst>
            <a:ext uri="{FF2B5EF4-FFF2-40B4-BE49-F238E27FC236}">
              <a16:creationId xmlns:a16="http://schemas.microsoft.com/office/drawing/2014/main" id="{89A5E1AC-0B03-E163-BFB8-64A213C7C98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501" name="Line 1">
          <a:extLst>
            <a:ext uri="{FF2B5EF4-FFF2-40B4-BE49-F238E27FC236}">
              <a16:creationId xmlns:a16="http://schemas.microsoft.com/office/drawing/2014/main" id="{362F3FD1-0783-12C2-4356-5CAE9B4BF53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502" name="Line 1">
          <a:extLst>
            <a:ext uri="{FF2B5EF4-FFF2-40B4-BE49-F238E27FC236}">
              <a16:creationId xmlns:a16="http://schemas.microsoft.com/office/drawing/2014/main" id="{D722C911-3A85-E21E-2035-1BF053F1D1C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42" name="Line 1">
          <a:extLst>
            <a:ext uri="{FF2B5EF4-FFF2-40B4-BE49-F238E27FC236}">
              <a16:creationId xmlns:a16="http://schemas.microsoft.com/office/drawing/2014/main" id="{9D164C99-9705-F16C-37B6-BFDFA2D76A2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43" name="Line 1">
          <a:extLst>
            <a:ext uri="{FF2B5EF4-FFF2-40B4-BE49-F238E27FC236}">
              <a16:creationId xmlns:a16="http://schemas.microsoft.com/office/drawing/2014/main" id="{3EF37F64-EDA2-2D9C-F099-37EF0025C1D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44" name="Line 1">
          <a:extLst>
            <a:ext uri="{FF2B5EF4-FFF2-40B4-BE49-F238E27FC236}">
              <a16:creationId xmlns:a16="http://schemas.microsoft.com/office/drawing/2014/main" id="{5E1AC0A5-AE0E-1F20-6525-6E18EBA7E6B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45" name="Line 1">
          <a:extLst>
            <a:ext uri="{FF2B5EF4-FFF2-40B4-BE49-F238E27FC236}">
              <a16:creationId xmlns:a16="http://schemas.microsoft.com/office/drawing/2014/main" id="{1E9C62EE-9607-DE52-4DA3-DD609A22B4C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46" name="Line 1">
          <a:extLst>
            <a:ext uri="{FF2B5EF4-FFF2-40B4-BE49-F238E27FC236}">
              <a16:creationId xmlns:a16="http://schemas.microsoft.com/office/drawing/2014/main" id="{74A4265A-8064-E309-E603-DA4EFBF6C8C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47" name="Line 1">
          <a:extLst>
            <a:ext uri="{FF2B5EF4-FFF2-40B4-BE49-F238E27FC236}">
              <a16:creationId xmlns:a16="http://schemas.microsoft.com/office/drawing/2014/main" id="{BD13CAD5-1F44-564B-6228-3376F6B1699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48" name="Line 1">
          <a:extLst>
            <a:ext uri="{FF2B5EF4-FFF2-40B4-BE49-F238E27FC236}">
              <a16:creationId xmlns:a16="http://schemas.microsoft.com/office/drawing/2014/main" id="{92777075-40CA-A7BB-4C51-B7C35FFA9D7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49" name="Line 1">
          <a:extLst>
            <a:ext uri="{FF2B5EF4-FFF2-40B4-BE49-F238E27FC236}">
              <a16:creationId xmlns:a16="http://schemas.microsoft.com/office/drawing/2014/main" id="{C1DD96BB-F30A-82CA-8281-28FEA5B886B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50" name="Line 1">
          <a:extLst>
            <a:ext uri="{FF2B5EF4-FFF2-40B4-BE49-F238E27FC236}">
              <a16:creationId xmlns:a16="http://schemas.microsoft.com/office/drawing/2014/main" id="{491DDA1C-BF52-B649-0210-33B28ED1B7B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51" name="Line 1">
          <a:extLst>
            <a:ext uri="{FF2B5EF4-FFF2-40B4-BE49-F238E27FC236}">
              <a16:creationId xmlns:a16="http://schemas.microsoft.com/office/drawing/2014/main" id="{7DC79260-EFE4-684C-D9D2-FA95E22E346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52" name="Line 1">
          <a:extLst>
            <a:ext uri="{FF2B5EF4-FFF2-40B4-BE49-F238E27FC236}">
              <a16:creationId xmlns:a16="http://schemas.microsoft.com/office/drawing/2014/main" id="{C626D806-FDA7-D062-0832-0C6B00B1844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53" name="Line 1">
          <a:extLst>
            <a:ext uri="{FF2B5EF4-FFF2-40B4-BE49-F238E27FC236}">
              <a16:creationId xmlns:a16="http://schemas.microsoft.com/office/drawing/2014/main" id="{43B1CE58-FB70-3713-B3BE-B2DCE107FE3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54" name="Line 1">
          <a:extLst>
            <a:ext uri="{FF2B5EF4-FFF2-40B4-BE49-F238E27FC236}">
              <a16:creationId xmlns:a16="http://schemas.microsoft.com/office/drawing/2014/main" id="{9B72C94F-7EB8-0207-A183-DBAA81B719A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55" name="Line 1">
          <a:extLst>
            <a:ext uri="{FF2B5EF4-FFF2-40B4-BE49-F238E27FC236}">
              <a16:creationId xmlns:a16="http://schemas.microsoft.com/office/drawing/2014/main" id="{59005E42-95C6-5DC9-ED95-A55CE8FE459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56" name="Line 1">
          <a:extLst>
            <a:ext uri="{FF2B5EF4-FFF2-40B4-BE49-F238E27FC236}">
              <a16:creationId xmlns:a16="http://schemas.microsoft.com/office/drawing/2014/main" id="{2E2313FA-876B-CE5B-6B34-6627FBEE92D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57" name="Line 1">
          <a:extLst>
            <a:ext uri="{FF2B5EF4-FFF2-40B4-BE49-F238E27FC236}">
              <a16:creationId xmlns:a16="http://schemas.microsoft.com/office/drawing/2014/main" id="{6FC9877C-BA88-ECBC-15E6-63D4E21B14A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58" name="Line 1">
          <a:extLst>
            <a:ext uri="{FF2B5EF4-FFF2-40B4-BE49-F238E27FC236}">
              <a16:creationId xmlns:a16="http://schemas.microsoft.com/office/drawing/2014/main" id="{A69D866B-FDD1-866B-E2E8-08E25802894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59" name="Line 1">
          <a:extLst>
            <a:ext uri="{FF2B5EF4-FFF2-40B4-BE49-F238E27FC236}">
              <a16:creationId xmlns:a16="http://schemas.microsoft.com/office/drawing/2014/main" id="{89DDF21B-6B0D-C41B-AC73-C422FABF880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60" name="Line 1">
          <a:extLst>
            <a:ext uri="{FF2B5EF4-FFF2-40B4-BE49-F238E27FC236}">
              <a16:creationId xmlns:a16="http://schemas.microsoft.com/office/drawing/2014/main" id="{A29B7F96-9F4F-B950-94D9-0EC76FC0D6D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61" name="Line 1">
          <a:extLst>
            <a:ext uri="{FF2B5EF4-FFF2-40B4-BE49-F238E27FC236}">
              <a16:creationId xmlns:a16="http://schemas.microsoft.com/office/drawing/2014/main" id="{37324F5D-A3C7-CA2F-93ED-1216E7A0573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62" name="Line 1">
          <a:extLst>
            <a:ext uri="{FF2B5EF4-FFF2-40B4-BE49-F238E27FC236}">
              <a16:creationId xmlns:a16="http://schemas.microsoft.com/office/drawing/2014/main" id="{4233FDBC-A168-4CD0-FADE-2DA9676793A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63" name="Line 1">
          <a:extLst>
            <a:ext uri="{FF2B5EF4-FFF2-40B4-BE49-F238E27FC236}">
              <a16:creationId xmlns:a16="http://schemas.microsoft.com/office/drawing/2014/main" id="{7CA5D434-28B6-2523-88E1-ADF5DA8234A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64" name="Line 1">
          <a:extLst>
            <a:ext uri="{FF2B5EF4-FFF2-40B4-BE49-F238E27FC236}">
              <a16:creationId xmlns:a16="http://schemas.microsoft.com/office/drawing/2014/main" id="{C46E6018-9A92-EC65-E0CF-4D0D3E07C1A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65" name="Line 1">
          <a:extLst>
            <a:ext uri="{FF2B5EF4-FFF2-40B4-BE49-F238E27FC236}">
              <a16:creationId xmlns:a16="http://schemas.microsoft.com/office/drawing/2014/main" id="{83EEC968-028B-23AC-BC8C-1F9F3128E0B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66" name="Line 1">
          <a:extLst>
            <a:ext uri="{FF2B5EF4-FFF2-40B4-BE49-F238E27FC236}">
              <a16:creationId xmlns:a16="http://schemas.microsoft.com/office/drawing/2014/main" id="{EC7AA30D-E155-8457-A9B9-43688F61522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67" name="Line 1">
          <a:extLst>
            <a:ext uri="{FF2B5EF4-FFF2-40B4-BE49-F238E27FC236}">
              <a16:creationId xmlns:a16="http://schemas.microsoft.com/office/drawing/2014/main" id="{78D414FE-4569-94FA-EF4F-EC5ED86A23A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68" name="Line 1">
          <a:extLst>
            <a:ext uri="{FF2B5EF4-FFF2-40B4-BE49-F238E27FC236}">
              <a16:creationId xmlns:a16="http://schemas.microsoft.com/office/drawing/2014/main" id="{DEF4E6A8-93DC-549C-E2E1-96F83DCC3A5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69" name="Line 1">
          <a:extLst>
            <a:ext uri="{FF2B5EF4-FFF2-40B4-BE49-F238E27FC236}">
              <a16:creationId xmlns:a16="http://schemas.microsoft.com/office/drawing/2014/main" id="{995A1602-4F07-83ED-325B-E9B1ECB493D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70" name="Line 1">
          <a:extLst>
            <a:ext uri="{FF2B5EF4-FFF2-40B4-BE49-F238E27FC236}">
              <a16:creationId xmlns:a16="http://schemas.microsoft.com/office/drawing/2014/main" id="{425BD6D4-046F-E7BD-78DE-AC49700071F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71" name="Line 1">
          <a:extLst>
            <a:ext uri="{FF2B5EF4-FFF2-40B4-BE49-F238E27FC236}">
              <a16:creationId xmlns:a16="http://schemas.microsoft.com/office/drawing/2014/main" id="{4A4E78A4-D965-4687-56CD-A2A730577AE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72" name="Line 1">
          <a:extLst>
            <a:ext uri="{FF2B5EF4-FFF2-40B4-BE49-F238E27FC236}">
              <a16:creationId xmlns:a16="http://schemas.microsoft.com/office/drawing/2014/main" id="{46F129B8-D871-08C1-A8F7-FCF5B912FED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73" name="Line 1">
          <a:extLst>
            <a:ext uri="{FF2B5EF4-FFF2-40B4-BE49-F238E27FC236}">
              <a16:creationId xmlns:a16="http://schemas.microsoft.com/office/drawing/2014/main" id="{AC6D3096-90F5-E708-4B68-218A7FF2853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74" name="Line 1">
          <a:extLst>
            <a:ext uri="{FF2B5EF4-FFF2-40B4-BE49-F238E27FC236}">
              <a16:creationId xmlns:a16="http://schemas.microsoft.com/office/drawing/2014/main" id="{8FF4004F-283E-AAFD-BE21-31635514248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75" name="Line 1">
          <a:extLst>
            <a:ext uri="{FF2B5EF4-FFF2-40B4-BE49-F238E27FC236}">
              <a16:creationId xmlns:a16="http://schemas.microsoft.com/office/drawing/2014/main" id="{CB4494E7-4293-CEEF-776C-D626D1B7471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76" name="Line 1">
          <a:extLst>
            <a:ext uri="{FF2B5EF4-FFF2-40B4-BE49-F238E27FC236}">
              <a16:creationId xmlns:a16="http://schemas.microsoft.com/office/drawing/2014/main" id="{AD25003C-ADC1-B951-5F0A-B3262DAF5FE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77" name="Line 1">
          <a:extLst>
            <a:ext uri="{FF2B5EF4-FFF2-40B4-BE49-F238E27FC236}">
              <a16:creationId xmlns:a16="http://schemas.microsoft.com/office/drawing/2014/main" id="{BFB3A264-52FF-003D-5FC5-00684257805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78" name="Line 1">
          <a:extLst>
            <a:ext uri="{FF2B5EF4-FFF2-40B4-BE49-F238E27FC236}">
              <a16:creationId xmlns:a16="http://schemas.microsoft.com/office/drawing/2014/main" id="{1CE7BA37-3FF4-0E6E-6A7E-9F950BD987C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79" name="Line 1">
          <a:extLst>
            <a:ext uri="{FF2B5EF4-FFF2-40B4-BE49-F238E27FC236}">
              <a16:creationId xmlns:a16="http://schemas.microsoft.com/office/drawing/2014/main" id="{F578EE90-838C-1F49-A2C0-E891B0E3B9D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80" name="Line 1">
          <a:extLst>
            <a:ext uri="{FF2B5EF4-FFF2-40B4-BE49-F238E27FC236}">
              <a16:creationId xmlns:a16="http://schemas.microsoft.com/office/drawing/2014/main" id="{BBD9CAF9-057F-6010-3CA3-DD66DFC52CB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81" name="Line 1">
          <a:extLst>
            <a:ext uri="{FF2B5EF4-FFF2-40B4-BE49-F238E27FC236}">
              <a16:creationId xmlns:a16="http://schemas.microsoft.com/office/drawing/2014/main" id="{C96A1445-8068-6E30-414F-A6C0BC8887D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82" name="Line 1">
          <a:extLst>
            <a:ext uri="{FF2B5EF4-FFF2-40B4-BE49-F238E27FC236}">
              <a16:creationId xmlns:a16="http://schemas.microsoft.com/office/drawing/2014/main" id="{F0A93332-C096-C0D5-9F18-D6E7BFCDE09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83" name="Line 1">
          <a:extLst>
            <a:ext uri="{FF2B5EF4-FFF2-40B4-BE49-F238E27FC236}">
              <a16:creationId xmlns:a16="http://schemas.microsoft.com/office/drawing/2014/main" id="{9D5BEEFA-2DF5-8E68-5138-1C49020143A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77"/>
  <sheetViews>
    <sheetView showGridLines="0" tabSelected="1" zoomScaleNormal="100" workbookViewId="0">
      <pane ySplit="7" topLeftCell="A8" activePane="bottomLeft" state="frozen"/>
      <selection pane="bottomLeft" activeCell="F13" sqref="F13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3" t="str">
        <f>B4&amp;L3&amp;"  일반회계 세외수입 징수현황"</f>
        <v>2023년  8월  서구  일반회계 세외수입 징수현황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27" t="s">
        <v>118</v>
      </c>
      <c r="M3" s="127"/>
      <c r="O3" s="3">
        <f>COUNTIF(O7:P77,"err")</f>
        <v>0</v>
      </c>
    </row>
    <row r="4" spans="2:16" s="4" customFormat="1" ht="18.75" customHeight="1" thickBot="1" x14ac:dyDescent="0.2">
      <c r="B4" s="132" t="s">
        <v>117</v>
      </c>
      <c r="C4" s="132"/>
      <c r="D4" s="132"/>
      <c r="E4" s="1"/>
      <c r="F4" s="1"/>
      <c r="G4" s="1"/>
      <c r="H4" s="1"/>
      <c r="I4" s="1"/>
      <c r="J4" s="1"/>
      <c r="K4" s="1"/>
      <c r="L4" s="124" t="s">
        <v>13</v>
      </c>
      <c r="M4" s="124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28" t="s">
        <v>9</v>
      </c>
      <c r="M5" s="129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25" t="s">
        <v>18</v>
      </c>
      <c r="C7" s="126"/>
      <c r="D7" s="126"/>
      <c r="E7" s="26">
        <f>E8+E40+E62</f>
        <v>79159238000</v>
      </c>
      <c r="F7" s="26">
        <f t="shared" ref="F7:K7" si="0">F8+F40+F62</f>
        <v>100407782633</v>
      </c>
      <c r="G7" s="26">
        <f t="shared" si="0"/>
        <v>60704005455</v>
      </c>
      <c r="H7" s="26">
        <f t="shared" si="0"/>
        <v>302004735</v>
      </c>
      <c r="I7" s="26">
        <f t="shared" si="0"/>
        <v>39401772443</v>
      </c>
      <c r="J7" s="26">
        <f t="shared" si="0"/>
        <v>33142919832</v>
      </c>
      <c r="K7" s="26">
        <f t="shared" si="0"/>
        <v>6258852611</v>
      </c>
      <c r="L7" s="27">
        <f>IFERROR(G7/E7,0)*100</f>
        <v>76.685939618317207</v>
      </c>
      <c r="M7" s="28">
        <f>IFERROR(G7/F7,0)*100</f>
        <v>60.457470390396836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30" t="s">
        <v>19</v>
      </c>
      <c r="C8" s="131"/>
      <c r="D8" s="131"/>
      <c r="E8" s="29">
        <f t="shared" ref="E8:K8" si="1">E9+E12+E22+E28+E34+E36</f>
        <v>56155495000</v>
      </c>
      <c r="F8" s="29">
        <f t="shared" si="1"/>
        <v>43239392611</v>
      </c>
      <c r="G8" s="29">
        <f t="shared" si="1"/>
        <v>42628426291</v>
      </c>
      <c r="H8" s="29">
        <f t="shared" si="1"/>
        <v>0</v>
      </c>
      <c r="I8" s="29">
        <f t="shared" si="1"/>
        <v>610966320</v>
      </c>
      <c r="J8" s="29">
        <f t="shared" si="1"/>
        <v>132886090</v>
      </c>
      <c r="K8" s="29">
        <f t="shared" si="1"/>
        <v>478080230</v>
      </c>
      <c r="L8" s="29">
        <f>IFERROR(G8/E8,0)*100</f>
        <v>75.911406873005035</v>
      </c>
      <c r="M8" s="30">
        <f>IFERROR(G8/F8,0)*100</f>
        <v>98.587014564481706</v>
      </c>
      <c r="O8" s="9" t="str">
        <f t="shared" ref="O8:O71" si="2">IF(F8=G8+H8+I8,"","err")</f>
        <v/>
      </c>
      <c r="P8" s="9" t="str">
        <f t="shared" ref="P8:P71" si="3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f>SUM(E10:E11)</f>
        <v>138516000</v>
      </c>
      <c r="F9" s="33">
        <f t="shared" ref="F9:K9" si="4">SUM(F10:F11)</f>
        <v>1269325380</v>
      </c>
      <c r="G9" s="33">
        <f t="shared" si="4"/>
        <v>1256316360</v>
      </c>
      <c r="H9" s="33">
        <f t="shared" si="4"/>
        <v>0</v>
      </c>
      <c r="I9" s="33">
        <f t="shared" si="4"/>
        <v>13009020</v>
      </c>
      <c r="J9" s="33">
        <f t="shared" si="4"/>
        <v>6720290</v>
      </c>
      <c r="K9" s="33">
        <f t="shared" si="4"/>
        <v>6288730</v>
      </c>
      <c r="L9" s="33">
        <f>IFERROR(G9/E9,0)*100</f>
        <v>906.98284674694617</v>
      </c>
      <c r="M9" s="34">
        <f>IFERROR(G9/F9,0)*100</f>
        <v>98.975123305263139</v>
      </c>
      <c r="O9" s="9" t="str">
        <f t="shared" si="2"/>
        <v/>
      </c>
      <c r="P9" s="9" t="str">
        <f t="shared" si="3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>
        <v>0</v>
      </c>
      <c r="F10" s="36">
        <v>911845700</v>
      </c>
      <c r="G10" s="36">
        <v>911260080</v>
      </c>
      <c r="H10" s="36">
        <v>0</v>
      </c>
      <c r="I10" s="37">
        <v>585620</v>
      </c>
      <c r="J10" s="37">
        <v>398820</v>
      </c>
      <c r="K10" s="37">
        <v>186800</v>
      </c>
      <c r="L10" s="37">
        <v>0</v>
      </c>
      <c r="M10" s="38">
        <v>99.44704867138357</v>
      </c>
      <c r="O10" s="9" t="str">
        <f t="shared" si="2"/>
        <v/>
      </c>
      <c r="P10" s="9" t="str">
        <f t="shared" si="3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>
        <v>138516000</v>
      </c>
      <c r="F11" s="36">
        <v>357479680</v>
      </c>
      <c r="G11" s="36">
        <v>345056280</v>
      </c>
      <c r="H11" s="36">
        <v>0</v>
      </c>
      <c r="I11" s="37">
        <v>12423400</v>
      </c>
      <c r="J11" s="37">
        <v>6321470</v>
      </c>
      <c r="K11" s="37">
        <v>6101930</v>
      </c>
      <c r="L11" s="37">
        <v>244.46254584307948</v>
      </c>
      <c r="M11" s="38">
        <v>97.346667381918849</v>
      </c>
      <c r="O11" s="9" t="str">
        <f t="shared" si="2"/>
        <v/>
      </c>
      <c r="P11" s="9" t="str">
        <f t="shared" si="3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v>9112092000</v>
      </c>
      <c r="F12" s="33">
        <v>4982312961</v>
      </c>
      <c r="G12" s="33">
        <v>4468627344</v>
      </c>
      <c r="H12" s="33">
        <v>0</v>
      </c>
      <c r="I12" s="33">
        <v>513685617</v>
      </c>
      <c r="J12" s="33">
        <v>98765907</v>
      </c>
      <c r="K12" s="33">
        <v>414919710</v>
      </c>
      <c r="L12" s="33">
        <v>23.21449558454853</v>
      </c>
      <c r="M12" s="34">
        <v>57.66786298888573</v>
      </c>
      <c r="O12" s="9" t="str">
        <f t="shared" si="2"/>
        <v/>
      </c>
      <c r="P12" s="9" t="str">
        <f t="shared" si="3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>
        <v>2050000000</v>
      </c>
      <c r="F13" s="36">
        <v>3105036725</v>
      </c>
      <c r="G13" s="36">
        <v>2597520815</v>
      </c>
      <c r="H13" s="36">
        <v>0</v>
      </c>
      <c r="I13" s="37">
        <v>507515910</v>
      </c>
      <c r="J13" s="37">
        <v>97219110</v>
      </c>
      <c r="K13" s="37">
        <v>410296800</v>
      </c>
      <c r="L13" s="37">
        <v>24.514262439024389</v>
      </c>
      <c r="M13" s="38">
        <v>24.473596692917543</v>
      </c>
      <c r="O13" s="9" t="str">
        <f t="shared" si="2"/>
        <v/>
      </c>
      <c r="P13" s="9" t="str">
        <f t="shared" si="3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>
        <v>0</v>
      </c>
      <c r="F14" s="36">
        <v>0</v>
      </c>
      <c r="G14" s="36">
        <v>0</v>
      </c>
      <c r="H14" s="36">
        <v>0</v>
      </c>
      <c r="I14" s="37">
        <v>0</v>
      </c>
      <c r="J14" s="37">
        <v>0</v>
      </c>
      <c r="K14" s="37">
        <v>0</v>
      </c>
      <c r="L14" s="37">
        <v>0</v>
      </c>
      <c r="M14" s="38">
        <v>0</v>
      </c>
      <c r="O14" s="9" t="str">
        <f t="shared" si="2"/>
        <v/>
      </c>
      <c r="P14" s="9" t="str">
        <f t="shared" si="3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>
        <v>0</v>
      </c>
      <c r="F15" s="36">
        <v>0</v>
      </c>
      <c r="G15" s="36">
        <v>0</v>
      </c>
      <c r="H15" s="36">
        <v>0</v>
      </c>
      <c r="I15" s="37">
        <v>0</v>
      </c>
      <c r="J15" s="37">
        <v>0</v>
      </c>
      <c r="K15" s="37">
        <v>0</v>
      </c>
      <c r="L15" s="37">
        <v>0</v>
      </c>
      <c r="M15" s="38">
        <v>0</v>
      </c>
      <c r="O15" s="9" t="str">
        <f t="shared" si="2"/>
        <v/>
      </c>
      <c r="P15" s="9" t="str">
        <f t="shared" si="3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>
        <v>0</v>
      </c>
      <c r="F16" s="36">
        <v>0</v>
      </c>
      <c r="G16" s="36">
        <v>0</v>
      </c>
      <c r="H16" s="36">
        <v>0</v>
      </c>
      <c r="I16" s="37">
        <v>0</v>
      </c>
      <c r="J16" s="37">
        <v>0</v>
      </c>
      <c r="K16" s="37">
        <v>0</v>
      </c>
      <c r="L16" s="37">
        <v>0</v>
      </c>
      <c r="M16" s="38">
        <v>0</v>
      </c>
      <c r="O16" s="9" t="str">
        <f t="shared" si="2"/>
        <v/>
      </c>
      <c r="P16" s="9" t="str">
        <f t="shared" si="3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>
        <v>0</v>
      </c>
      <c r="F17" s="36">
        <v>9026040</v>
      </c>
      <c r="G17" s="36">
        <v>8857540</v>
      </c>
      <c r="H17" s="36">
        <v>0</v>
      </c>
      <c r="I17" s="37">
        <v>168500</v>
      </c>
      <c r="J17" s="37">
        <v>21030</v>
      </c>
      <c r="K17" s="37">
        <v>147470</v>
      </c>
      <c r="L17" s="37">
        <v>0</v>
      </c>
      <c r="M17" s="38">
        <v>98.455205392505903</v>
      </c>
      <c r="O17" s="9" t="str">
        <f t="shared" si="2"/>
        <v/>
      </c>
      <c r="P17" s="9" t="str">
        <f t="shared" si="3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>
        <v>0</v>
      </c>
      <c r="F18" s="36">
        <v>0</v>
      </c>
      <c r="G18" s="36">
        <v>0</v>
      </c>
      <c r="H18" s="36">
        <v>0</v>
      </c>
      <c r="I18" s="37">
        <v>0</v>
      </c>
      <c r="J18" s="37">
        <v>0</v>
      </c>
      <c r="K18" s="37">
        <v>0</v>
      </c>
      <c r="L18" s="37">
        <v>0</v>
      </c>
      <c r="M18" s="38">
        <v>0</v>
      </c>
      <c r="O18" s="9" t="str">
        <f t="shared" si="2"/>
        <v/>
      </c>
      <c r="P18" s="9" t="str">
        <f t="shared" si="3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>
        <v>5958284000</v>
      </c>
      <c r="F19" s="36">
        <v>1478425326</v>
      </c>
      <c r="G19" s="36">
        <v>1473832309</v>
      </c>
      <c r="H19" s="36">
        <v>0</v>
      </c>
      <c r="I19" s="37">
        <v>4593017</v>
      </c>
      <c r="J19" s="37">
        <v>1403577</v>
      </c>
      <c r="K19" s="37">
        <v>3189440</v>
      </c>
      <c r="L19" s="37">
        <v>20.783129421155486</v>
      </c>
      <c r="M19" s="38">
        <v>99.877949745754563</v>
      </c>
      <c r="O19" s="9" t="str">
        <f t="shared" si="2"/>
        <v/>
      </c>
      <c r="P19" s="9" t="str">
        <f t="shared" si="3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>
        <v>56476000</v>
      </c>
      <c r="F20" s="36">
        <v>46379700</v>
      </c>
      <c r="G20" s="36">
        <v>46379700</v>
      </c>
      <c r="H20" s="36">
        <v>0</v>
      </c>
      <c r="I20" s="37">
        <v>0</v>
      </c>
      <c r="J20" s="37">
        <v>0</v>
      </c>
      <c r="K20" s="37">
        <v>0</v>
      </c>
      <c r="L20" s="37"/>
      <c r="M20" s="38"/>
      <c r="O20" s="9" t="str">
        <f t="shared" si="2"/>
        <v/>
      </c>
      <c r="P20" s="9" t="str">
        <f t="shared" si="3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>
        <v>1047332000</v>
      </c>
      <c r="F21" s="36">
        <v>343445170</v>
      </c>
      <c r="G21" s="36">
        <v>342036980</v>
      </c>
      <c r="H21" s="36">
        <v>0</v>
      </c>
      <c r="I21" s="37">
        <v>1408190</v>
      </c>
      <c r="J21" s="37">
        <v>122190</v>
      </c>
      <c r="K21" s="37">
        <v>1286000</v>
      </c>
      <c r="L21" s="37">
        <v>31.055452330302142</v>
      </c>
      <c r="M21" s="38">
        <v>99.913846212448064</v>
      </c>
      <c r="O21" s="9" t="str">
        <f t="shared" si="2"/>
        <v/>
      </c>
      <c r="P21" s="9" t="str">
        <f t="shared" si="3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v>12042603000</v>
      </c>
      <c r="F22" s="33">
        <v>10467568666</v>
      </c>
      <c r="G22" s="33">
        <v>10389479996</v>
      </c>
      <c r="H22" s="33">
        <v>0</v>
      </c>
      <c r="I22" s="33">
        <v>78088670</v>
      </c>
      <c r="J22" s="33">
        <v>21216880</v>
      </c>
      <c r="K22" s="33">
        <v>56871790</v>
      </c>
      <c r="L22" s="33">
        <v>74.190994662864824</v>
      </c>
      <c r="M22" s="34">
        <v>99.136924164437133</v>
      </c>
      <c r="O22" s="9" t="str">
        <f t="shared" si="2"/>
        <v/>
      </c>
      <c r="P22" s="9" t="str">
        <f t="shared" si="3"/>
        <v/>
      </c>
    </row>
    <row r="23" spans="2:16" s="9" customFormat="1" ht="20.100000000000001" customHeight="1" x14ac:dyDescent="0.15">
      <c r="B23" s="122"/>
      <c r="C23" s="35" t="s">
        <v>34</v>
      </c>
      <c r="D23" s="35"/>
      <c r="E23" s="36">
        <v>1732814000</v>
      </c>
      <c r="F23" s="36">
        <v>1134585090</v>
      </c>
      <c r="G23" s="36">
        <v>1113667730</v>
      </c>
      <c r="H23" s="36">
        <v>0</v>
      </c>
      <c r="I23" s="37">
        <v>20917360</v>
      </c>
      <c r="J23" s="37">
        <v>339700</v>
      </c>
      <c r="K23" s="37">
        <v>20577660</v>
      </c>
      <c r="L23" s="37">
        <v>56.484526902483481</v>
      </c>
      <c r="M23" s="38">
        <v>98.124228332156434</v>
      </c>
      <c r="O23" s="9" t="str">
        <f t="shared" si="2"/>
        <v/>
      </c>
      <c r="P23" s="9" t="str">
        <f t="shared" si="3"/>
        <v/>
      </c>
    </row>
    <row r="24" spans="2:16" s="9" customFormat="1" ht="20.100000000000001" customHeight="1" x14ac:dyDescent="0.15">
      <c r="B24" s="122"/>
      <c r="C24" s="35" t="s">
        <v>35</v>
      </c>
      <c r="D24" s="35"/>
      <c r="E24" s="36">
        <v>10095969000</v>
      </c>
      <c r="F24" s="36">
        <v>8926575989</v>
      </c>
      <c r="G24" s="36">
        <v>8896575989</v>
      </c>
      <c r="H24" s="36">
        <v>0</v>
      </c>
      <c r="I24" s="37">
        <v>30000000</v>
      </c>
      <c r="J24" s="37">
        <v>0</v>
      </c>
      <c r="K24" s="37">
        <v>30000000</v>
      </c>
      <c r="L24" s="37">
        <v>75.67851465272922</v>
      </c>
      <c r="M24" s="38">
        <v>99.608890155129899</v>
      </c>
      <c r="O24" s="9" t="str">
        <f t="shared" si="2"/>
        <v/>
      </c>
      <c r="P24" s="9" t="str">
        <f t="shared" si="3"/>
        <v/>
      </c>
    </row>
    <row r="25" spans="2:16" s="9" customFormat="1" ht="20.100000000000001" customHeight="1" x14ac:dyDescent="0.15">
      <c r="B25" s="122"/>
      <c r="C25" s="35" t="s">
        <v>36</v>
      </c>
      <c r="D25" s="35"/>
      <c r="E25" s="36">
        <v>13420000</v>
      </c>
      <c r="F25" s="36">
        <v>7422200</v>
      </c>
      <c r="G25" s="36">
        <v>7422200</v>
      </c>
      <c r="H25" s="36">
        <v>0</v>
      </c>
      <c r="I25" s="37">
        <v>0</v>
      </c>
      <c r="J25" s="37">
        <v>0</v>
      </c>
      <c r="K25" s="37">
        <v>0</v>
      </c>
      <c r="L25" s="37">
        <v>33.27645305514158</v>
      </c>
      <c r="M25" s="38">
        <v>100</v>
      </c>
      <c r="O25" s="9" t="str">
        <f t="shared" si="2"/>
        <v/>
      </c>
      <c r="P25" s="9" t="str">
        <f t="shared" si="3"/>
        <v/>
      </c>
    </row>
    <row r="26" spans="2:16" s="9" customFormat="1" ht="20.100000000000001" customHeight="1" x14ac:dyDescent="0.15">
      <c r="B26" s="122"/>
      <c r="C26" s="35" t="s">
        <v>37</v>
      </c>
      <c r="D26" s="35"/>
      <c r="E26" s="36">
        <v>8000000</v>
      </c>
      <c r="F26" s="36">
        <v>30319490</v>
      </c>
      <c r="G26" s="36">
        <v>30111980</v>
      </c>
      <c r="H26" s="36">
        <v>0</v>
      </c>
      <c r="I26" s="37">
        <v>207510</v>
      </c>
      <c r="J26" s="37">
        <v>0</v>
      </c>
      <c r="K26" s="37">
        <v>207510</v>
      </c>
      <c r="L26" s="37"/>
      <c r="M26" s="38"/>
      <c r="O26" s="9" t="str">
        <f t="shared" si="2"/>
        <v/>
      </c>
      <c r="P26" s="9" t="str">
        <f t="shared" si="3"/>
        <v/>
      </c>
    </row>
    <row r="27" spans="2:16" s="9" customFormat="1" ht="20.100000000000001" customHeight="1" x14ac:dyDescent="0.15">
      <c r="B27" s="122"/>
      <c r="C27" s="35" t="s">
        <v>38</v>
      </c>
      <c r="D27" s="35"/>
      <c r="E27" s="36">
        <v>192400000</v>
      </c>
      <c r="F27" s="36">
        <v>368665897</v>
      </c>
      <c r="G27" s="36">
        <v>341702097</v>
      </c>
      <c r="H27" s="36">
        <v>0</v>
      </c>
      <c r="I27" s="37">
        <v>26963800</v>
      </c>
      <c r="J27" s="37">
        <v>20877180</v>
      </c>
      <c r="K27" s="37">
        <v>6086620</v>
      </c>
      <c r="L27" s="37">
        <v>150.28947505197505</v>
      </c>
      <c r="M27" s="38">
        <v>90.96869468550473</v>
      </c>
      <c r="O27" s="9" t="str">
        <f t="shared" si="2"/>
        <v/>
      </c>
      <c r="P27" s="9" t="str">
        <f t="shared" si="3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v>3391773000</v>
      </c>
      <c r="F28" s="33">
        <v>1791504810</v>
      </c>
      <c r="G28" s="33">
        <v>1791504810</v>
      </c>
      <c r="H28" s="33">
        <v>0</v>
      </c>
      <c r="I28" s="33">
        <v>0</v>
      </c>
      <c r="J28" s="33">
        <v>0</v>
      </c>
      <c r="K28" s="33">
        <v>0</v>
      </c>
      <c r="L28" s="33">
        <v>51.892052327794346</v>
      </c>
      <c r="M28" s="34">
        <v>100</v>
      </c>
      <c r="O28" s="9" t="str">
        <f t="shared" si="2"/>
        <v/>
      </c>
      <c r="P28" s="9" t="str">
        <f t="shared" si="3"/>
        <v/>
      </c>
    </row>
    <row r="29" spans="2:16" s="9" customFormat="1" ht="20.100000000000001" customHeight="1" x14ac:dyDescent="0.15">
      <c r="B29" s="122"/>
      <c r="C29" s="35" t="s">
        <v>40</v>
      </c>
      <c r="D29" s="35"/>
      <c r="E29" s="36">
        <v>3391773000</v>
      </c>
      <c r="F29" s="36">
        <v>2365930</v>
      </c>
      <c r="G29" s="36">
        <v>2365930</v>
      </c>
      <c r="H29" s="36">
        <v>0</v>
      </c>
      <c r="I29" s="37">
        <v>0</v>
      </c>
      <c r="J29" s="37">
        <v>0</v>
      </c>
      <c r="K29" s="37">
        <v>0</v>
      </c>
      <c r="L29" s="37">
        <v>6.8284345679973268E-2</v>
      </c>
      <c r="M29" s="38">
        <v>100</v>
      </c>
      <c r="O29" s="9" t="str">
        <f t="shared" si="2"/>
        <v/>
      </c>
      <c r="P29" s="9" t="str">
        <f t="shared" si="3"/>
        <v/>
      </c>
    </row>
    <row r="30" spans="2:16" s="9" customFormat="1" ht="20.100000000000001" customHeight="1" x14ac:dyDescent="0.15">
      <c r="B30" s="122"/>
      <c r="C30" s="35" t="s">
        <v>41</v>
      </c>
      <c r="D30" s="35"/>
      <c r="E30" s="36">
        <v>0</v>
      </c>
      <c r="F30" s="36">
        <v>0</v>
      </c>
      <c r="G30" s="36">
        <v>0</v>
      </c>
      <c r="H30" s="36">
        <v>0</v>
      </c>
      <c r="I30" s="37">
        <v>0</v>
      </c>
      <c r="J30" s="37">
        <v>0</v>
      </c>
      <c r="K30" s="37">
        <v>0</v>
      </c>
      <c r="L30" s="37">
        <v>0</v>
      </c>
      <c r="M30" s="38">
        <v>0</v>
      </c>
      <c r="O30" s="9" t="str">
        <f t="shared" si="2"/>
        <v/>
      </c>
      <c r="P30" s="9" t="str">
        <f t="shared" si="3"/>
        <v/>
      </c>
    </row>
    <row r="31" spans="2:16" s="9" customFormat="1" ht="20.100000000000001" customHeight="1" x14ac:dyDescent="0.15">
      <c r="B31" s="122"/>
      <c r="C31" s="35" t="s">
        <v>42</v>
      </c>
      <c r="D31" s="35"/>
      <c r="E31" s="36">
        <v>0</v>
      </c>
      <c r="F31" s="36">
        <v>0</v>
      </c>
      <c r="G31" s="36">
        <v>0</v>
      </c>
      <c r="H31" s="36">
        <v>0</v>
      </c>
      <c r="I31" s="37">
        <v>0</v>
      </c>
      <c r="J31" s="37">
        <v>0</v>
      </c>
      <c r="K31" s="37">
        <v>0</v>
      </c>
      <c r="L31" s="37">
        <v>0</v>
      </c>
      <c r="M31" s="38">
        <v>0</v>
      </c>
      <c r="O31" s="9" t="str">
        <f t="shared" si="2"/>
        <v/>
      </c>
      <c r="P31" s="9" t="str">
        <f t="shared" si="3"/>
        <v/>
      </c>
    </row>
    <row r="32" spans="2:16" s="9" customFormat="1" ht="20.100000000000001" customHeight="1" x14ac:dyDescent="0.15">
      <c r="B32" s="122"/>
      <c r="C32" s="35" t="s">
        <v>43</v>
      </c>
      <c r="D32" s="35"/>
      <c r="E32" s="36">
        <v>0</v>
      </c>
      <c r="F32" s="36">
        <v>0</v>
      </c>
      <c r="G32" s="36">
        <v>0</v>
      </c>
      <c r="H32" s="36">
        <v>0</v>
      </c>
      <c r="I32" s="37">
        <v>0</v>
      </c>
      <c r="J32" s="37">
        <v>0</v>
      </c>
      <c r="K32" s="37">
        <v>0</v>
      </c>
      <c r="L32" s="37">
        <v>0</v>
      </c>
      <c r="M32" s="38">
        <v>0</v>
      </c>
      <c r="O32" s="9" t="str">
        <f t="shared" si="2"/>
        <v/>
      </c>
      <c r="P32" s="9" t="str">
        <f t="shared" si="3"/>
        <v/>
      </c>
    </row>
    <row r="33" spans="2:16" s="9" customFormat="1" ht="20.100000000000001" customHeight="1" x14ac:dyDescent="0.15">
      <c r="B33" s="122"/>
      <c r="C33" s="35" t="s">
        <v>44</v>
      </c>
      <c r="D33" s="35"/>
      <c r="E33" s="36">
        <v>0</v>
      </c>
      <c r="F33" s="36">
        <v>1789138880</v>
      </c>
      <c r="G33" s="36">
        <v>1789138880</v>
      </c>
      <c r="H33" s="36">
        <v>0</v>
      </c>
      <c r="I33" s="37">
        <v>0</v>
      </c>
      <c r="J33" s="37">
        <v>0</v>
      </c>
      <c r="K33" s="37">
        <v>0</v>
      </c>
      <c r="L33" s="37">
        <v>0</v>
      </c>
      <c r="M33" s="38">
        <v>100</v>
      </c>
      <c r="O33" s="9" t="str">
        <f t="shared" si="2"/>
        <v/>
      </c>
      <c r="P33" s="9" t="str">
        <f t="shared" si="3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v>28364684000</v>
      </c>
      <c r="F34" s="33">
        <v>19671178170</v>
      </c>
      <c r="G34" s="33">
        <v>19671178170</v>
      </c>
      <c r="H34" s="33">
        <v>0</v>
      </c>
      <c r="I34" s="33">
        <v>0</v>
      </c>
      <c r="J34" s="33">
        <v>0</v>
      </c>
      <c r="K34" s="33">
        <v>0</v>
      </c>
      <c r="L34" s="33">
        <v>65.086331192690167</v>
      </c>
      <c r="M34" s="34">
        <v>100</v>
      </c>
      <c r="O34" s="9" t="str">
        <f t="shared" si="2"/>
        <v/>
      </c>
      <c r="P34" s="9" t="str">
        <f t="shared" si="3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>
        <v>28364684000</v>
      </c>
      <c r="F35" s="36">
        <v>19671178170</v>
      </c>
      <c r="G35" s="36">
        <v>19671178170</v>
      </c>
      <c r="H35" s="36">
        <v>0</v>
      </c>
      <c r="I35" s="37">
        <v>0</v>
      </c>
      <c r="J35" s="37">
        <v>0</v>
      </c>
      <c r="K35" s="37">
        <v>0</v>
      </c>
      <c r="L35" s="37">
        <v>65.086331192690167</v>
      </c>
      <c r="M35" s="38">
        <v>100</v>
      </c>
      <c r="O35" s="9" t="str">
        <f t="shared" si="2"/>
        <v/>
      </c>
      <c r="P35" s="9" t="str">
        <f t="shared" si="3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v>3105827000</v>
      </c>
      <c r="F36" s="33">
        <v>5057502624</v>
      </c>
      <c r="G36" s="33">
        <v>5051319611</v>
      </c>
      <c r="H36" s="33">
        <v>0</v>
      </c>
      <c r="I36" s="33">
        <v>6183013</v>
      </c>
      <c r="J36" s="33">
        <v>6183013</v>
      </c>
      <c r="K36" s="33">
        <v>0</v>
      </c>
      <c r="L36" s="39">
        <v>161.60227356514062</v>
      </c>
      <c r="M36" s="40">
        <v>99.876961577613983</v>
      </c>
      <c r="O36" s="9" t="str">
        <f t="shared" si="2"/>
        <v/>
      </c>
      <c r="P36" s="9" t="str">
        <f t="shared" si="3"/>
        <v/>
      </c>
    </row>
    <row r="37" spans="2:16" s="9" customFormat="1" ht="20.100000000000001" customHeight="1" x14ac:dyDescent="0.15">
      <c r="B37" s="122"/>
      <c r="C37" s="35" t="s">
        <v>47</v>
      </c>
      <c r="D37" s="35"/>
      <c r="E37" s="36">
        <v>3105827000</v>
      </c>
      <c r="F37" s="36">
        <v>4918205460</v>
      </c>
      <c r="G37" s="36">
        <v>4912022447</v>
      </c>
      <c r="H37" s="36">
        <v>0</v>
      </c>
      <c r="I37" s="37">
        <v>6183013</v>
      </c>
      <c r="J37" s="37">
        <v>6183013</v>
      </c>
      <c r="K37" s="37">
        <v>0</v>
      </c>
      <c r="L37" s="41">
        <v>157.13712415404979</v>
      </c>
      <c r="M37" s="42">
        <v>99.873469787852116</v>
      </c>
      <c r="O37" s="9" t="str">
        <f t="shared" si="2"/>
        <v/>
      </c>
      <c r="P37" s="9" t="str">
        <f t="shared" si="3"/>
        <v/>
      </c>
    </row>
    <row r="38" spans="2:16" s="9" customFormat="1" ht="20.100000000000001" customHeight="1" x14ac:dyDescent="0.15">
      <c r="B38" s="122"/>
      <c r="C38" s="35" t="s">
        <v>48</v>
      </c>
      <c r="D38" s="35"/>
      <c r="E38" s="36">
        <v>0</v>
      </c>
      <c r="F38" s="36">
        <v>0</v>
      </c>
      <c r="G38" s="36">
        <v>0</v>
      </c>
      <c r="H38" s="36">
        <v>0</v>
      </c>
      <c r="I38" s="37">
        <v>0</v>
      </c>
      <c r="J38" s="37">
        <v>0</v>
      </c>
      <c r="K38" s="37">
        <v>0</v>
      </c>
      <c r="L38" s="41">
        <v>0</v>
      </c>
      <c r="M38" s="42">
        <v>0</v>
      </c>
      <c r="O38" s="9" t="str">
        <f t="shared" si="2"/>
        <v/>
      </c>
      <c r="P38" s="9" t="str">
        <f t="shared" si="3"/>
        <v/>
      </c>
    </row>
    <row r="39" spans="2:16" s="10" customFormat="1" ht="20.100000000000001" customHeight="1" x14ac:dyDescent="0.15">
      <c r="B39" s="122"/>
      <c r="C39" s="35" t="s">
        <v>49</v>
      </c>
      <c r="D39" s="35"/>
      <c r="E39" s="36">
        <v>0</v>
      </c>
      <c r="F39" s="36">
        <v>139297164</v>
      </c>
      <c r="G39" s="36">
        <v>139297164</v>
      </c>
      <c r="H39" s="36">
        <v>0</v>
      </c>
      <c r="I39" s="37">
        <v>0</v>
      </c>
      <c r="J39" s="37">
        <v>0</v>
      </c>
      <c r="K39" s="37">
        <v>0</v>
      </c>
      <c r="L39" s="41">
        <v>0</v>
      </c>
      <c r="M39" s="42">
        <v>100</v>
      </c>
      <c r="O39" s="9" t="str">
        <f t="shared" si="2"/>
        <v/>
      </c>
      <c r="P39" s="9" t="str">
        <f t="shared" si="3"/>
        <v/>
      </c>
    </row>
    <row r="40" spans="2:16" s="10" customFormat="1" ht="20.100000000000001" customHeight="1" x14ac:dyDescent="0.15">
      <c r="B40" s="120" t="s">
        <v>50</v>
      </c>
      <c r="C40" s="121"/>
      <c r="D40" s="121"/>
      <c r="E40" s="43">
        <v>14464163000</v>
      </c>
      <c r="F40" s="43">
        <v>46304955332</v>
      </c>
      <c r="G40" s="43">
        <v>13475523174</v>
      </c>
      <c r="H40" s="43">
        <v>302004735</v>
      </c>
      <c r="I40" s="43">
        <v>32527427423</v>
      </c>
      <c r="J40" s="43">
        <v>29417067002</v>
      </c>
      <c r="K40" s="43">
        <v>3110360421</v>
      </c>
      <c r="L40" s="44">
        <v>88.602286769030471</v>
      </c>
      <c r="M40" s="45">
        <v>27.965804149077677</v>
      </c>
      <c r="O40" s="9" t="str">
        <f t="shared" si="2"/>
        <v/>
      </c>
      <c r="P40" s="9" t="str">
        <f t="shared" si="3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v>0</v>
      </c>
      <c r="F41" s="33">
        <v>68399150</v>
      </c>
      <c r="G41" s="33">
        <v>68399150</v>
      </c>
      <c r="H41" s="33">
        <v>0</v>
      </c>
      <c r="I41" s="33">
        <v>0</v>
      </c>
      <c r="J41" s="33">
        <v>0</v>
      </c>
      <c r="K41" s="33">
        <v>0</v>
      </c>
      <c r="L41" s="39">
        <v>0</v>
      </c>
      <c r="M41" s="40">
        <v>100</v>
      </c>
      <c r="O41" s="9" t="str">
        <f t="shared" si="2"/>
        <v/>
      </c>
      <c r="P41" s="9" t="str">
        <f t="shared" si="3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>
        <v>0</v>
      </c>
      <c r="F42" s="47">
        <v>0</v>
      </c>
      <c r="G42" s="47">
        <v>0</v>
      </c>
      <c r="H42" s="47">
        <v>0</v>
      </c>
      <c r="I42" s="37">
        <v>0</v>
      </c>
      <c r="J42" s="37">
        <v>0</v>
      </c>
      <c r="K42" s="37">
        <v>0</v>
      </c>
      <c r="L42" s="41">
        <v>0</v>
      </c>
      <c r="M42" s="42">
        <v>0</v>
      </c>
      <c r="O42" s="9" t="str">
        <f t="shared" si="2"/>
        <v/>
      </c>
      <c r="P42" s="9" t="str">
        <f t="shared" si="3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>
        <v>0</v>
      </c>
      <c r="F43" s="47">
        <v>0</v>
      </c>
      <c r="G43" s="47">
        <v>0</v>
      </c>
      <c r="H43" s="47">
        <v>0</v>
      </c>
      <c r="I43" s="37">
        <v>0</v>
      </c>
      <c r="J43" s="37">
        <v>0</v>
      </c>
      <c r="K43" s="37">
        <v>0</v>
      </c>
      <c r="L43" s="41">
        <v>0</v>
      </c>
      <c r="M43" s="42">
        <v>0</v>
      </c>
      <c r="O43" s="9" t="str">
        <f t="shared" si="2"/>
        <v/>
      </c>
      <c r="P43" s="9" t="str">
        <f t="shared" si="3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>
        <v>0</v>
      </c>
      <c r="F44" s="47">
        <v>66950150</v>
      </c>
      <c r="G44" s="47">
        <v>66950150</v>
      </c>
      <c r="H44" s="47">
        <v>0</v>
      </c>
      <c r="I44" s="37">
        <v>0</v>
      </c>
      <c r="J44" s="37">
        <v>0</v>
      </c>
      <c r="K44" s="37">
        <v>0</v>
      </c>
      <c r="L44" s="41"/>
      <c r="M44" s="42"/>
      <c r="O44" s="9" t="str">
        <f t="shared" si="2"/>
        <v/>
      </c>
      <c r="P44" s="9" t="str">
        <f t="shared" si="3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>
        <v>0</v>
      </c>
      <c r="F45" s="47">
        <v>1449000</v>
      </c>
      <c r="G45" s="47">
        <v>1449000</v>
      </c>
      <c r="H45" s="47">
        <v>0</v>
      </c>
      <c r="I45" s="37">
        <v>0</v>
      </c>
      <c r="J45" s="37">
        <v>0</v>
      </c>
      <c r="K45" s="37">
        <v>0</v>
      </c>
      <c r="L45" s="41">
        <v>0</v>
      </c>
      <c r="M45" s="42">
        <v>100</v>
      </c>
      <c r="O45" s="9" t="str">
        <f t="shared" si="2"/>
        <v/>
      </c>
      <c r="P45" s="9" t="str">
        <f t="shared" si="3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v>14000000</v>
      </c>
      <c r="F46" s="33">
        <v>14000000</v>
      </c>
      <c r="G46" s="33">
        <v>14000000</v>
      </c>
      <c r="H46" s="33">
        <v>0</v>
      </c>
      <c r="I46" s="33">
        <v>0</v>
      </c>
      <c r="J46" s="33">
        <v>0</v>
      </c>
      <c r="K46" s="33">
        <v>0</v>
      </c>
      <c r="L46" s="39">
        <v>100</v>
      </c>
      <c r="M46" s="40">
        <v>100</v>
      </c>
      <c r="O46" s="9" t="str">
        <f t="shared" si="2"/>
        <v/>
      </c>
      <c r="P46" s="9" t="str">
        <f t="shared" si="3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>
        <v>14000000</v>
      </c>
      <c r="F47" s="47">
        <v>14000000</v>
      </c>
      <c r="G47" s="47">
        <v>14000000</v>
      </c>
      <c r="H47" s="47">
        <v>0</v>
      </c>
      <c r="I47" s="37">
        <v>0</v>
      </c>
      <c r="J47" s="37">
        <v>0</v>
      </c>
      <c r="K47" s="37">
        <v>0</v>
      </c>
      <c r="L47" s="41">
        <v>100</v>
      </c>
      <c r="M47" s="42">
        <v>100</v>
      </c>
      <c r="O47" s="9" t="str">
        <f t="shared" si="2"/>
        <v/>
      </c>
      <c r="P47" s="9" t="str">
        <f t="shared" si="3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v>0</v>
      </c>
      <c r="F48" s="33">
        <v>639115712</v>
      </c>
      <c r="G48" s="33">
        <v>637304506</v>
      </c>
      <c r="H48" s="33">
        <v>0</v>
      </c>
      <c r="I48" s="33">
        <v>1811206</v>
      </c>
      <c r="J48" s="33">
        <v>1811206</v>
      </c>
      <c r="K48" s="33">
        <v>0</v>
      </c>
      <c r="L48" s="39">
        <v>0</v>
      </c>
      <c r="M48" s="40">
        <v>99.713425245581107</v>
      </c>
      <c r="O48" s="9" t="str">
        <f t="shared" si="2"/>
        <v/>
      </c>
      <c r="P48" s="9" t="str">
        <f t="shared" si="3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>
        <v>0</v>
      </c>
      <c r="F49" s="47">
        <v>424120</v>
      </c>
      <c r="G49" s="47">
        <v>424120</v>
      </c>
      <c r="H49" s="47">
        <v>0</v>
      </c>
      <c r="I49" s="37">
        <v>0</v>
      </c>
      <c r="J49" s="37">
        <v>0</v>
      </c>
      <c r="K49" s="37">
        <v>0</v>
      </c>
      <c r="L49" s="41">
        <v>0</v>
      </c>
      <c r="M49" s="42">
        <v>100</v>
      </c>
      <c r="O49" s="9" t="str">
        <f t="shared" si="2"/>
        <v/>
      </c>
      <c r="P49" s="9" t="str">
        <f t="shared" si="3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>
        <v>0</v>
      </c>
      <c r="F50" s="47">
        <v>561383380</v>
      </c>
      <c r="G50" s="47">
        <v>559572174</v>
      </c>
      <c r="H50" s="47">
        <v>0</v>
      </c>
      <c r="I50" s="37">
        <v>1811206</v>
      </c>
      <c r="J50" s="37">
        <v>1811206</v>
      </c>
      <c r="K50" s="37">
        <v>0</v>
      </c>
      <c r="L50" s="41">
        <v>0</v>
      </c>
      <c r="M50" s="42">
        <v>99.674137408796838</v>
      </c>
      <c r="O50" s="9" t="str">
        <f t="shared" si="2"/>
        <v/>
      </c>
      <c r="P50" s="9" t="str">
        <f t="shared" si="3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>
        <v>0</v>
      </c>
      <c r="F51" s="47">
        <v>77308212</v>
      </c>
      <c r="G51" s="47">
        <v>77308212</v>
      </c>
      <c r="H51" s="47">
        <v>0</v>
      </c>
      <c r="I51" s="37">
        <v>0</v>
      </c>
      <c r="J51" s="37">
        <v>0</v>
      </c>
      <c r="K51" s="37">
        <v>0</v>
      </c>
      <c r="L51" s="41">
        <v>0</v>
      </c>
      <c r="M51" s="42">
        <v>100</v>
      </c>
      <c r="O51" s="9" t="str">
        <f t="shared" si="2"/>
        <v/>
      </c>
      <c r="P51" s="9" t="str">
        <f t="shared" si="3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v>10408213000</v>
      </c>
      <c r="F52" s="33">
        <v>11127446944</v>
      </c>
      <c r="G52" s="33">
        <v>9823411085</v>
      </c>
      <c r="H52" s="33">
        <v>0</v>
      </c>
      <c r="I52" s="33">
        <v>1304035859</v>
      </c>
      <c r="J52" s="33">
        <v>39588758</v>
      </c>
      <c r="K52" s="33">
        <v>1264447101</v>
      </c>
      <c r="L52" s="39">
        <v>90.036077374665567</v>
      </c>
      <c r="M52" s="40">
        <v>87.650001547183962</v>
      </c>
      <c r="O52" s="9" t="str">
        <f t="shared" si="2"/>
        <v/>
      </c>
      <c r="P52" s="9" t="str">
        <f t="shared" si="3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>
        <v>0</v>
      </c>
      <c r="F53" s="47">
        <v>1517910</v>
      </c>
      <c r="G53" s="47">
        <v>135530</v>
      </c>
      <c r="H53" s="47">
        <v>0</v>
      </c>
      <c r="I53" s="37">
        <v>1382380</v>
      </c>
      <c r="J53" s="37">
        <v>1261340</v>
      </c>
      <c r="K53" s="37">
        <v>121040</v>
      </c>
      <c r="L53" s="41">
        <v>0</v>
      </c>
      <c r="M53" s="42">
        <v>9.7024060936236012</v>
      </c>
      <c r="O53" s="9" t="str">
        <f t="shared" si="2"/>
        <v/>
      </c>
      <c r="P53" s="9" t="str">
        <f t="shared" si="3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>
        <v>0</v>
      </c>
      <c r="F54" s="47">
        <v>0</v>
      </c>
      <c r="G54" s="47">
        <v>0</v>
      </c>
      <c r="H54" s="47">
        <v>0</v>
      </c>
      <c r="I54" s="37">
        <v>0</v>
      </c>
      <c r="J54" s="37">
        <v>0</v>
      </c>
      <c r="K54" s="37">
        <v>0</v>
      </c>
      <c r="L54" s="41">
        <v>0</v>
      </c>
      <c r="M54" s="42">
        <v>0</v>
      </c>
      <c r="O54" s="9" t="str">
        <f t="shared" si="2"/>
        <v/>
      </c>
      <c r="P54" s="9" t="str">
        <f t="shared" si="3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>
        <v>2888000000</v>
      </c>
      <c r="F55" s="47">
        <v>2013520400</v>
      </c>
      <c r="G55" s="47">
        <v>2013520400</v>
      </c>
      <c r="H55" s="47">
        <v>0</v>
      </c>
      <c r="I55" s="37">
        <v>0</v>
      </c>
      <c r="J55" s="37">
        <v>0</v>
      </c>
      <c r="K55" s="37">
        <v>0</v>
      </c>
      <c r="L55" s="41">
        <v>69.681797091412747</v>
      </c>
      <c r="M55" s="42">
        <v>100</v>
      </c>
      <c r="O55" s="9" t="str">
        <f t="shared" si="2"/>
        <v/>
      </c>
      <c r="P55" s="9" t="str">
        <f t="shared" si="3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>
        <v>0</v>
      </c>
      <c r="F56" s="47">
        <v>1350159200</v>
      </c>
      <c r="G56" s="47">
        <v>104553350</v>
      </c>
      <c r="H56" s="47">
        <v>0</v>
      </c>
      <c r="I56" s="37">
        <v>1245605850</v>
      </c>
      <c r="J56" s="37">
        <v>8000000</v>
      </c>
      <c r="K56" s="37">
        <v>1237605850</v>
      </c>
      <c r="L56" s="41">
        <v>0</v>
      </c>
      <c r="M56" s="42">
        <v>6.0640408266107935</v>
      </c>
      <c r="O56" s="9" t="str">
        <f t="shared" si="2"/>
        <v/>
      </c>
      <c r="P56" s="9" t="str">
        <f t="shared" si="3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>
        <v>0</v>
      </c>
      <c r="F57" s="47">
        <v>0</v>
      </c>
      <c r="G57" s="47">
        <v>0</v>
      </c>
      <c r="H57" s="47">
        <v>0</v>
      </c>
      <c r="I57" s="37">
        <v>0</v>
      </c>
      <c r="J57" s="37">
        <v>0</v>
      </c>
      <c r="K57" s="37">
        <v>0</v>
      </c>
      <c r="L57" s="41">
        <v>0</v>
      </c>
      <c r="M57" s="42">
        <v>0</v>
      </c>
      <c r="O57" s="9" t="str">
        <f t="shared" si="2"/>
        <v/>
      </c>
      <c r="P57" s="9" t="str">
        <f t="shared" si="3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>
        <v>0</v>
      </c>
      <c r="F58" s="47">
        <v>4063750</v>
      </c>
      <c r="G58" s="47">
        <v>4063750</v>
      </c>
      <c r="H58" s="47">
        <v>0</v>
      </c>
      <c r="I58" s="37">
        <v>0</v>
      </c>
      <c r="J58" s="37">
        <v>0</v>
      </c>
      <c r="K58" s="37">
        <v>0</v>
      </c>
      <c r="L58" s="41"/>
      <c r="M58" s="42"/>
      <c r="O58" s="9" t="str">
        <f t="shared" si="2"/>
        <v/>
      </c>
      <c r="P58" s="9" t="str">
        <f t="shared" si="3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>
        <v>7520213000</v>
      </c>
      <c r="F59" s="47">
        <v>7758185684</v>
      </c>
      <c r="G59" s="47">
        <v>7701138055</v>
      </c>
      <c r="H59" s="47">
        <v>0</v>
      </c>
      <c r="I59" s="37">
        <v>57047629</v>
      </c>
      <c r="J59" s="37">
        <v>30327418</v>
      </c>
      <c r="K59" s="37">
        <v>26720211</v>
      </c>
      <c r="L59" s="41">
        <v>96.700480558196958</v>
      </c>
      <c r="M59" s="42">
        <v>99.452697852207763</v>
      </c>
      <c r="O59" s="9" t="str">
        <f t="shared" si="2"/>
        <v/>
      </c>
      <c r="P59" s="9" t="str">
        <f t="shared" si="3"/>
        <v/>
      </c>
    </row>
    <row r="60" spans="2:16" s="5" customFormat="1" ht="20.100000000000001" customHeight="1" x14ac:dyDescent="0.15">
      <c r="B60" s="31" t="s">
        <v>71</v>
      </c>
      <c r="C60" s="32"/>
      <c r="D60" s="32"/>
      <c r="E60" s="50">
        <v>4041950000</v>
      </c>
      <c r="F60" s="50">
        <v>34455993526</v>
      </c>
      <c r="G60" s="50">
        <v>2932408433</v>
      </c>
      <c r="H60" s="50">
        <v>302004735</v>
      </c>
      <c r="I60" s="50">
        <v>31221580358</v>
      </c>
      <c r="J60" s="50">
        <v>29375667038</v>
      </c>
      <c r="K60" s="50">
        <v>1845913320</v>
      </c>
      <c r="L60" s="39">
        <v>67.464244832321029</v>
      </c>
      <c r="M60" s="40">
        <v>7.9235068293839666</v>
      </c>
      <c r="O60" s="9" t="str">
        <f t="shared" si="2"/>
        <v/>
      </c>
      <c r="P60" s="9" t="str">
        <f t="shared" si="3"/>
        <v/>
      </c>
    </row>
    <row r="61" spans="2:16" s="5" customFormat="1" ht="20.100000000000001" customHeight="1" x14ac:dyDescent="0.15">
      <c r="B61" s="46"/>
      <c r="C61" s="35" t="s">
        <v>72</v>
      </c>
      <c r="D61" s="35"/>
      <c r="E61" s="47">
        <v>4041950000</v>
      </c>
      <c r="F61" s="47">
        <v>34455993526</v>
      </c>
      <c r="G61" s="47">
        <v>2932408433</v>
      </c>
      <c r="H61" s="47">
        <v>302004735</v>
      </c>
      <c r="I61" s="37">
        <v>31221580358</v>
      </c>
      <c r="J61" s="37">
        <v>29375667038</v>
      </c>
      <c r="K61" s="37">
        <v>1845913320</v>
      </c>
      <c r="L61" s="41">
        <v>67.464244832321029</v>
      </c>
      <c r="M61" s="42">
        <v>7.9235068293839666</v>
      </c>
      <c r="O61" s="9" t="str">
        <f t="shared" si="2"/>
        <v/>
      </c>
      <c r="P61" s="9" t="str">
        <f t="shared" si="3"/>
        <v/>
      </c>
    </row>
    <row r="62" spans="2:16" s="10" customFormat="1" ht="20.100000000000001" customHeight="1" x14ac:dyDescent="0.15">
      <c r="B62" s="120" t="s">
        <v>73</v>
      </c>
      <c r="C62" s="121"/>
      <c r="D62" s="121"/>
      <c r="E62" s="43">
        <v>8539580000</v>
      </c>
      <c r="F62" s="43">
        <v>10863434690</v>
      </c>
      <c r="G62" s="43">
        <v>4600055990</v>
      </c>
      <c r="H62" s="43">
        <v>0</v>
      </c>
      <c r="I62" s="43">
        <v>6263378700</v>
      </c>
      <c r="J62" s="43">
        <v>3592966740</v>
      </c>
      <c r="K62" s="43">
        <v>2670411960</v>
      </c>
      <c r="L62" s="44">
        <v>45.107503530618601</v>
      </c>
      <c r="M62" s="45">
        <v>39.906048498348184</v>
      </c>
      <c r="O62" s="9" t="str">
        <f t="shared" si="2"/>
        <v/>
      </c>
      <c r="P62" s="9" t="str">
        <f t="shared" si="3"/>
        <v/>
      </c>
    </row>
    <row r="63" spans="2:16" s="5" customFormat="1" ht="20.100000000000001" customHeight="1" x14ac:dyDescent="0.15">
      <c r="B63" s="31" t="s">
        <v>74</v>
      </c>
      <c r="C63" s="32"/>
      <c r="D63" s="32"/>
      <c r="E63" s="50">
        <v>140960000</v>
      </c>
      <c r="F63" s="50">
        <v>2212883280</v>
      </c>
      <c r="G63" s="50">
        <v>461519210</v>
      </c>
      <c r="H63" s="50">
        <v>0</v>
      </c>
      <c r="I63" s="50">
        <v>1751364070</v>
      </c>
      <c r="J63" s="50">
        <v>1745981020</v>
      </c>
      <c r="K63" s="50">
        <v>5383050</v>
      </c>
      <c r="L63" s="39">
        <v>323.08045544835414</v>
      </c>
      <c r="M63" s="40">
        <v>20.659606258609291</v>
      </c>
      <c r="O63" s="9" t="str">
        <f t="shared" si="2"/>
        <v/>
      </c>
      <c r="P63" s="9" t="str">
        <f t="shared" si="3"/>
        <v/>
      </c>
    </row>
    <row r="64" spans="2:16" s="5" customFormat="1" ht="20.100000000000001" customHeight="1" x14ac:dyDescent="0.15">
      <c r="B64" s="46"/>
      <c r="C64" s="35" t="s">
        <v>75</v>
      </c>
      <c r="D64" s="35"/>
      <c r="E64" s="47">
        <v>140960000</v>
      </c>
      <c r="F64" s="47">
        <v>2212883280</v>
      </c>
      <c r="G64" s="47">
        <v>461519210</v>
      </c>
      <c r="H64" s="47">
        <v>0</v>
      </c>
      <c r="I64" s="37">
        <v>1751364070</v>
      </c>
      <c r="J64" s="37">
        <v>1745981020</v>
      </c>
      <c r="K64" s="37">
        <v>5383050</v>
      </c>
      <c r="L64" s="41">
        <v>323.08045544835414</v>
      </c>
      <c r="M64" s="42">
        <v>20.659606258609291</v>
      </c>
      <c r="O64" s="9" t="str">
        <f t="shared" si="2"/>
        <v/>
      </c>
      <c r="P64" s="9" t="str">
        <f t="shared" si="3"/>
        <v/>
      </c>
    </row>
    <row r="65" spans="2:16" s="5" customFormat="1" ht="20.100000000000001" customHeight="1" x14ac:dyDescent="0.15">
      <c r="B65" s="31" t="s">
        <v>76</v>
      </c>
      <c r="C65" s="32"/>
      <c r="D65" s="32"/>
      <c r="E65" s="51">
        <v>315000000</v>
      </c>
      <c r="F65" s="51">
        <v>981049120</v>
      </c>
      <c r="G65" s="51">
        <v>420134440</v>
      </c>
      <c r="H65" s="51">
        <v>0</v>
      </c>
      <c r="I65" s="51">
        <v>560914680</v>
      </c>
      <c r="J65" s="51">
        <v>501442520</v>
      </c>
      <c r="K65" s="51">
        <v>59472160</v>
      </c>
      <c r="L65" s="53">
        <v>90.311717460317467</v>
      </c>
      <c r="M65" s="54">
        <v>31.654989943143242</v>
      </c>
      <c r="O65" s="9" t="str">
        <f t="shared" si="2"/>
        <v/>
      </c>
      <c r="P65" s="9" t="str">
        <f t="shared" si="3"/>
        <v/>
      </c>
    </row>
    <row r="66" spans="2:16" s="5" customFormat="1" ht="20.100000000000001" customHeight="1" x14ac:dyDescent="0.15">
      <c r="B66" s="46"/>
      <c r="C66" s="35" t="s">
        <v>77</v>
      </c>
      <c r="D66" s="35"/>
      <c r="E66" s="47">
        <v>315000000</v>
      </c>
      <c r="F66" s="47">
        <v>981049120</v>
      </c>
      <c r="G66" s="47">
        <v>420134440</v>
      </c>
      <c r="H66" s="47">
        <v>0</v>
      </c>
      <c r="I66" s="37">
        <v>560914680</v>
      </c>
      <c r="J66" s="37">
        <v>501442520</v>
      </c>
      <c r="K66" s="37">
        <v>59472160</v>
      </c>
      <c r="L66" s="41">
        <v>90.311717460317467</v>
      </c>
      <c r="M66" s="42">
        <v>31.654989943143242</v>
      </c>
      <c r="O66" s="9" t="str">
        <f t="shared" si="2"/>
        <v/>
      </c>
      <c r="P66" s="9" t="str">
        <f t="shared" si="3"/>
        <v/>
      </c>
    </row>
    <row r="67" spans="2:16" s="5" customFormat="1" ht="20.100000000000001" customHeight="1" x14ac:dyDescent="0.15">
      <c r="B67" s="31" t="s">
        <v>78</v>
      </c>
      <c r="C67" s="32"/>
      <c r="D67" s="32"/>
      <c r="E67" s="51">
        <v>0</v>
      </c>
      <c r="F67" s="51">
        <v>48736350</v>
      </c>
      <c r="G67" s="51">
        <v>28038530</v>
      </c>
      <c r="H67" s="51">
        <v>0</v>
      </c>
      <c r="I67" s="51">
        <v>20697820</v>
      </c>
      <c r="J67" s="51">
        <v>15953420</v>
      </c>
      <c r="K67" s="51">
        <v>4744400</v>
      </c>
      <c r="L67" s="53">
        <v>0</v>
      </c>
      <c r="M67" s="54">
        <v>54.653590031812641</v>
      </c>
      <c r="O67" s="9" t="str">
        <f t="shared" si="2"/>
        <v/>
      </c>
      <c r="P67" s="9" t="str">
        <f t="shared" si="3"/>
        <v/>
      </c>
    </row>
    <row r="68" spans="2:16" s="5" customFormat="1" ht="20.100000000000001" customHeight="1" x14ac:dyDescent="0.15">
      <c r="B68" s="46"/>
      <c r="C68" s="35" t="s">
        <v>79</v>
      </c>
      <c r="D68" s="35"/>
      <c r="E68" s="47">
        <v>0</v>
      </c>
      <c r="F68" s="47">
        <v>48736350</v>
      </c>
      <c r="G68" s="47">
        <v>28038530</v>
      </c>
      <c r="H68" s="47">
        <v>0</v>
      </c>
      <c r="I68" s="37">
        <v>20697820</v>
      </c>
      <c r="J68" s="37">
        <v>15953420</v>
      </c>
      <c r="K68" s="37">
        <v>4744400</v>
      </c>
      <c r="L68" s="41">
        <v>0</v>
      </c>
      <c r="M68" s="42">
        <v>54.653590031812641</v>
      </c>
      <c r="O68" s="9" t="str">
        <f t="shared" si="2"/>
        <v/>
      </c>
      <c r="P68" s="9" t="str">
        <f t="shared" si="3"/>
        <v/>
      </c>
    </row>
    <row r="69" spans="2:16" s="5" customFormat="1" ht="20.100000000000001" customHeight="1" x14ac:dyDescent="0.15">
      <c r="B69" s="31" t="s">
        <v>80</v>
      </c>
      <c r="C69" s="32"/>
      <c r="D69" s="32"/>
      <c r="E69" s="52">
        <v>3071600000</v>
      </c>
      <c r="F69" s="52">
        <v>3022777210</v>
      </c>
      <c r="G69" s="52">
        <v>1661493630</v>
      </c>
      <c r="H69" s="52">
        <v>0</v>
      </c>
      <c r="I69" s="52">
        <v>1361283580</v>
      </c>
      <c r="J69" s="52">
        <v>1199410660</v>
      </c>
      <c r="K69" s="52">
        <v>161872920</v>
      </c>
      <c r="L69" s="53">
        <v>47.252041606980079</v>
      </c>
      <c r="M69" s="54">
        <v>54.820373830564918</v>
      </c>
      <c r="O69" s="9" t="str">
        <f t="shared" si="2"/>
        <v/>
      </c>
      <c r="P69" s="9" t="str">
        <f t="shared" si="3"/>
        <v/>
      </c>
    </row>
    <row r="70" spans="2:16" s="5" customFormat="1" ht="20.100000000000001" customHeight="1" x14ac:dyDescent="0.15">
      <c r="B70" s="60"/>
      <c r="C70" s="35" t="s">
        <v>81</v>
      </c>
      <c r="D70" s="35"/>
      <c r="E70" s="55">
        <v>2424000000</v>
      </c>
      <c r="F70" s="55">
        <v>1738641020</v>
      </c>
      <c r="G70" s="55">
        <v>741265940</v>
      </c>
      <c r="H70" s="55">
        <v>0</v>
      </c>
      <c r="I70" s="37">
        <v>997375080</v>
      </c>
      <c r="J70" s="37">
        <v>868057080</v>
      </c>
      <c r="K70" s="37">
        <v>129318000</v>
      </c>
      <c r="L70" s="56">
        <v>25.986197194719473</v>
      </c>
      <c r="M70" s="57">
        <v>42.178150685935442</v>
      </c>
      <c r="O70" s="9" t="str">
        <f t="shared" si="2"/>
        <v/>
      </c>
      <c r="P70" s="9" t="str">
        <f t="shared" si="3"/>
        <v/>
      </c>
    </row>
    <row r="71" spans="2:16" s="5" customFormat="1" ht="20.100000000000001" customHeight="1" x14ac:dyDescent="0.15">
      <c r="B71" s="62"/>
      <c r="C71" s="35" t="s">
        <v>82</v>
      </c>
      <c r="D71" s="35"/>
      <c r="E71" s="55">
        <v>647600000</v>
      </c>
      <c r="F71" s="55">
        <v>1284136190</v>
      </c>
      <c r="G71" s="55">
        <v>920227690</v>
      </c>
      <c r="H71" s="55">
        <v>0</v>
      </c>
      <c r="I71" s="37">
        <v>363908500</v>
      </c>
      <c r="J71" s="37">
        <v>331353580</v>
      </c>
      <c r="K71" s="37">
        <v>32554920</v>
      </c>
      <c r="L71" s="56">
        <v>126.85118746139592</v>
      </c>
      <c r="M71" s="57">
        <v>71.179730697462816</v>
      </c>
      <c r="O71" s="9" t="str">
        <f t="shared" si="2"/>
        <v/>
      </c>
      <c r="P71" s="9" t="str">
        <f t="shared" si="3"/>
        <v/>
      </c>
    </row>
    <row r="72" spans="2:16" s="5" customFormat="1" ht="20.100000000000001" customHeight="1" x14ac:dyDescent="0.15">
      <c r="B72" s="31" t="s">
        <v>83</v>
      </c>
      <c r="C72" s="32"/>
      <c r="D72" s="32"/>
      <c r="E72" s="51">
        <v>0</v>
      </c>
      <c r="F72" s="51">
        <v>149172570</v>
      </c>
      <c r="G72" s="51">
        <v>33817070</v>
      </c>
      <c r="H72" s="51">
        <v>0</v>
      </c>
      <c r="I72" s="51">
        <v>115355500</v>
      </c>
      <c r="J72" s="51">
        <v>114555500</v>
      </c>
      <c r="K72" s="51">
        <v>800000</v>
      </c>
      <c r="L72" s="53">
        <v>0</v>
      </c>
      <c r="M72" s="54">
        <v>100</v>
      </c>
      <c r="O72" s="9" t="str">
        <f t="shared" ref="O72:O77" si="5">IF(F72=G72+H72+I72,"","err")</f>
        <v/>
      </c>
      <c r="P72" s="9" t="str">
        <f t="shared" ref="P72:P77" si="6">IF(I72=J72+K72,"","err")</f>
        <v/>
      </c>
    </row>
    <row r="73" spans="2:16" s="5" customFormat="1" ht="20.100000000000001" customHeight="1" x14ac:dyDescent="0.15">
      <c r="B73" s="46"/>
      <c r="C73" s="35" t="s">
        <v>84</v>
      </c>
      <c r="D73" s="35"/>
      <c r="E73" s="47">
        <v>0</v>
      </c>
      <c r="F73" s="47">
        <v>149172570</v>
      </c>
      <c r="G73" s="47">
        <v>33817070</v>
      </c>
      <c r="H73" s="47">
        <v>0</v>
      </c>
      <c r="I73" s="37">
        <v>115355500</v>
      </c>
      <c r="J73" s="37">
        <v>114555500</v>
      </c>
      <c r="K73" s="37">
        <v>800000</v>
      </c>
      <c r="L73" s="41">
        <v>0</v>
      </c>
      <c r="M73" s="42">
        <v>100</v>
      </c>
      <c r="O73" s="9" t="str">
        <f t="shared" si="5"/>
        <v/>
      </c>
      <c r="P73" s="9" t="str">
        <f t="shared" si="6"/>
        <v/>
      </c>
    </row>
    <row r="74" spans="2:16" s="5" customFormat="1" ht="20.100000000000001" customHeight="1" x14ac:dyDescent="0.15">
      <c r="B74" s="58" t="s">
        <v>86</v>
      </c>
      <c r="C74" s="59"/>
      <c r="D74" s="59"/>
      <c r="E74" s="51">
        <v>5012020000</v>
      </c>
      <c r="F74" s="51">
        <v>4424716160</v>
      </c>
      <c r="G74" s="51">
        <v>1972353110</v>
      </c>
      <c r="H74" s="51">
        <v>0</v>
      </c>
      <c r="I74" s="51">
        <v>2452363050</v>
      </c>
      <c r="J74" s="51">
        <v>14723620</v>
      </c>
      <c r="K74" s="51">
        <v>2437639430</v>
      </c>
      <c r="L74" s="53">
        <v>31.720683676441837</v>
      </c>
      <c r="M74" s="54">
        <v>41.739911003994152</v>
      </c>
      <c r="O74" s="9" t="str">
        <f t="shared" si="5"/>
        <v/>
      </c>
      <c r="P74" s="9" t="str">
        <f t="shared" si="6"/>
        <v/>
      </c>
    </row>
    <row r="75" spans="2:16" s="5" customFormat="1" ht="20.100000000000001" customHeight="1" x14ac:dyDescent="0.15">
      <c r="B75" s="60"/>
      <c r="C75" s="63" t="s">
        <v>85</v>
      </c>
      <c r="D75" s="63"/>
      <c r="E75" s="64">
        <v>5012020000</v>
      </c>
      <c r="F75" s="64">
        <v>4424716160</v>
      </c>
      <c r="G75" s="64">
        <v>1972353110</v>
      </c>
      <c r="H75" s="64">
        <v>0</v>
      </c>
      <c r="I75" s="37">
        <v>2452363050</v>
      </c>
      <c r="J75" s="37">
        <v>14723620</v>
      </c>
      <c r="K75" s="37">
        <v>2437639430</v>
      </c>
      <c r="L75" s="65">
        <v>31.720683676441837</v>
      </c>
      <c r="M75" s="66">
        <v>41.739911003994152</v>
      </c>
      <c r="O75" s="9" t="str">
        <f t="shared" si="5"/>
        <v/>
      </c>
      <c r="P75" s="9" t="str">
        <f t="shared" si="6"/>
        <v/>
      </c>
    </row>
    <row r="76" spans="2:16" s="5" customFormat="1" ht="20.100000000000001" customHeight="1" x14ac:dyDescent="0.15">
      <c r="B76" s="58" t="s">
        <v>87</v>
      </c>
      <c r="C76" s="59"/>
      <c r="D76" s="59"/>
      <c r="E76" s="51">
        <v>0</v>
      </c>
      <c r="F76" s="51">
        <v>24100000</v>
      </c>
      <c r="G76" s="51">
        <v>22700000</v>
      </c>
      <c r="H76" s="51">
        <v>0</v>
      </c>
      <c r="I76" s="51">
        <v>1400000</v>
      </c>
      <c r="J76" s="51">
        <v>900000</v>
      </c>
      <c r="K76" s="51">
        <v>500000</v>
      </c>
      <c r="L76" s="53">
        <v>0</v>
      </c>
      <c r="M76" s="54">
        <v>89.449541284403665</v>
      </c>
      <c r="O76" s="9" t="str">
        <f t="shared" si="5"/>
        <v/>
      </c>
      <c r="P76" s="9" t="str">
        <f t="shared" si="6"/>
        <v/>
      </c>
    </row>
    <row r="77" spans="2:16" s="5" customFormat="1" ht="20.100000000000001" customHeight="1" thickBot="1" x14ac:dyDescent="0.2">
      <c r="B77" s="72"/>
      <c r="C77" s="67" t="s">
        <v>88</v>
      </c>
      <c r="D77" s="67"/>
      <c r="E77" s="68">
        <v>0</v>
      </c>
      <c r="F77" s="68">
        <v>24100000</v>
      </c>
      <c r="G77" s="68">
        <v>22700000</v>
      </c>
      <c r="H77" s="68">
        <v>0</v>
      </c>
      <c r="I77" s="69">
        <v>1400000</v>
      </c>
      <c r="J77" s="69">
        <v>900000</v>
      </c>
      <c r="K77" s="69">
        <v>500000</v>
      </c>
      <c r="L77" s="70">
        <v>0</v>
      </c>
      <c r="M77" s="71">
        <v>89.449541284403665</v>
      </c>
      <c r="O77" s="9" t="str">
        <f t="shared" si="5"/>
        <v/>
      </c>
      <c r="P77" s="9" t="str">
        <f t="shared" si="6"/>
        <v/>
      </c>
    </row>
  </sheetData>
  <sheetProtection selectLockedCells="1"/>
  <mergeCells count="12">
    <mergeCell ref="B8:D8"/>
    <mergeCell ref="B4:D4"/>
    <mergeCell ref="B62:D62"/>
    <mergeCell ref="B23:B27"/>
    <mergeCell ref="B29:B33"/>
    <mergeCell ref="B37:B39"/>
    <mergeCell ref="B40:D40"/>
    <mergeCell ref="B2:M2"/>
    <mergeCell ref="L4:M4"/>
    <mergeCell ref="B7:D7"/>
    <mergeCell ref="L3:M3"/>
    <mergeCell ref="L5:M5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77"/>
  <sheetViews>
    <sheetView showGridLines="0" zoomScaleNormal="100" workbookViewId="0">
      <pane ySplit="7" topLeftCell="A8" activePane="bottomLeft" state="frozen"/>
      <selection pane="bottomLeft" activeCell="K17" sqref="K17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3" t="str">
        <f>B4&amp;L3&amp;"  일반회계 지난년도 세외수입 징수현황"</f>
        <v>2023년  8월  서구  일반회계 지난년도 세외수입 징수현황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27" t="str">
        <f>'군구세외 일반회계'!L3:M3</f>
        <v>서구</v>
      </c>
      <c r="M3" s="127"/>
      <c r="O3" s="3">
        <f>COUNTIF(O7:P77,"err")</f>
        <v>0</v>
      </c>
    </row>
    <row r="4" spans="2:16" s="4" customFormat="1" ht="18.75" customHeight="1" thickBot="1" x14ac:dyDescent="0.2">
      <c r="B4" s="132" t="str">
        <f>'군구세외 일반회계'!B4:D4</f>
        <v xml:space="preserve">2023년  8월  </v>
      </c>
      <c r="C4" s="132"/>
      <c r="D4" s="132"/>
      <c r="E4" s="1"/>
      <c r="F4" s="1"/>
      <c r="G4" s="1"/>
      <c r="H4" s="1"/>
      <c r="I4" s="1"/>
      <c r="J4" s="1"/>
      <c r="K4" s="1"/>
      <c r="L4" s="124" t="s">
        <v>13</v>
      </c>
      <c r="M4" s="124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28" t="s">
        <v>9</v>
      </c>
      <c r="M5" s="129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25" t="s">
        <v>18</v>
      </c>
      <c r="C7" s="126"/>
      <c r="D7" s="126"/>
      <c r="E7" s="26">
        <v>4041950000</v>
      </c>
      <c r="F7" s="26">
        <f t="shared" ref="F7:K7" si="0">F8+F40+F62</f>
        <v>34455993526</v>
      </c>
      <c r="G7" s="26">
        <f t="shared" si="0"/>
        <v>2932408433</v>
      </c>
      <c r="H7" s="26">
        <f t="shared" si="0"/>
        <v>302004735</v>
      </c>
      <c r="I7" s="26">
        <f t="shared" si="0"/>
        <v>31221580358</v>
      </c>
      <c r="J7" s="26">
        <f t="shared" si="0"/>
        <v>29375667038</v>
      </c>
      <c r="K7" s="26">
        <f t="shared" si="0"/>
        <v>1845913320</v>
      </c>
      <c r="L7" s="27">
        <f>IFERROR(G7/E7,0)*100</f>
        <v>72.549349521889184</v>
      </c>
      <c r="M7" s="28">
        <f>IFERROR(G7/F7,0)*100</f>
        <v>8.5105902715800283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30" t="s">
        <v>19</v>
      </c>
      <c r="C8" s="131"/>
      <c r="D8" s="131"/>
      <c r="E8" s="29">
        <f t="shared" ref="E8:K8" si="1">E9+E12+E22+E28+E34+E36</f>
        <v>0</v>
      </c>
      <c r="F8" s="29">
        <f t="shared" si="1"/>
        <v>525794946</v>
      </c>
      <c r="G8" s="29">
        <f t="shared" si="1"/>
        <v>310785860</v>
      </c>
      <c r="H8" s="29">
        <f t="shared" si="1"/>
        <v>0</v>
      </c>
      <c r="I8" s="29">
        <f t="shared" si="1"/>
        <v>215009086</v>
      </c>
      <c r="J8" s="29">
        <f t="shared" si="1"/>
        <v>215009086</v>
      </c>
      <c r="K8" s="29">
        <f t="shared" si="1"/>
        <v>0</v>
      </c>
      <c r="L8" s="29">
        <f t="shared" ref="L8:L77" si="2">IFERROR(G8/E8,0)*100</f>
        <v>0</v>
      </c>
      <c r="M8" s="30">
        <f t="shared" ref="M8:M77" si="3">IFERROR(G8/F8,0)*100</f>
        <v>59.107806639130381</v>
      </c>
      <c r="O8" s="9" t="str">
        <f t="shared" ref="O8:O71" si="4">IF(F8=G8+H8+I8,"","err")</f>
        <v/>
      </c>
      <c r="P8" s="9" t="str">
        <f t="shared" ref="P8:P71" si="5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v>0</v>
      </c>
      <c r="F9" s="33">
        <v>85533050</v>
      </c>
      <c r="G9" s="33">
        <v>21672190</v>
      </c>
      <c r="H9" s="33">
        <v>0</v>
      </c>
      <c r="I9" s="33">
        <v>63860860</v>
      </c>
      <c r="J9" s="33">
        <v>63860860</v>
      </c>
      <c r="K9" s="33">
        <v>0</v>
      </c>
      <c r="L9" s="33">
        <f t="shared" si="2"/>
        <v>0</v>
      </c>
      <c r="M9" s="34">
        <f t="shared" si="3"/>
        <v>25.337796325513938</v>
      </c>
      <c r="O9" s="9" t="str">
        <f t="shared" si="4"/>
        <v/>
      </c>
      <c r="P9" s="9" t="str">
        <f t="shared" si="5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/>
      <c r="F10" s="36">
        <v>43654350</v>
      </c>
      <c r="G10" s="36">
        <v>8050140</v>
      </c>
      <c r="H10" s="36">
        <v>0</v>
      </c>
      <c r="I10" s="37">
        <v>35604210</v>
      </c>
      <c r="J10" s="37">
        <v>35604210</v>
      </c>
      <c r="K10" s="37">
        <v>0</v>
      </c>
      <c r="L10" s="37">
        <f t="shared" si="2"/>
        <v>0</v>
      </c>
      <c r="M10" s="38">
        <f t="shared" si="3"/>
        <v>18.440636500142599</v>
      </c>
      <c r="O10" s="9" t="str">
        <f t="shared" si="4"/>
        <v/>
      </c>
      <c r="P10" s="9" t="str">
        <f t="shared" si="5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/>
      <c r="F11" s="36">
        <v>41878700</v>
      </c>
      <c r="G11" s="36">
        <v>13622050</v>
      </c>
      <c r="H11" s="36">
        <v>0</v>
      </c>
      <c r="I11" s="37">
        <v>28256650</v>
      </c>
      <c r="J11" s="37">
        <v>28256650</v>
      </c>
      <c r="K11" s="37">
        <v>0</v>
      </c>
      <c r="L11" s="37">
        <f t="shared" si="2"/>
        <v>0</v>
      </c>
      <c r="M11" s="38">
        <f t="shared" si="3"/>
        <v>32.527394594388078</v>
      </c>
      <c r="O11" s="9" t="str">
        <f t="shared" si="4"/>
        <v/>
      </c>
      <c r="P11" s="9" t="str">
        <f t="shared" si="5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v>0</v>
      </c>
      <c r="F12" s="33">
        <v>408339116</v>
      </c>
      <c r="G12" s="33">
        <v>260090450</v>
      </c>
      <c r="H12" s="33">
        <v>0</v>
      </c>
      <c r="I12" s="33">
        <v>148248666</v>
      </c>
      <c r="J12" s="33">
        <v>148248666</v>
      </c>
      <c r="K12" s="33">
        <v>0</v>
      </c>
      <c r="L12" s="33">
        <f t="shared" si="2"/>
        <v>0</v>
      </c>
      <c r="M12" s="34">
        <f t="shared" si="3"/>
        <v>63.694718386959522</v>
      </c>
      <c r="O12" s="9" t="str">
        <f t="shared" si="4"/>
        <v/>
      </c>
      <c r="P12" s="9" t="str">
        <f t="shared" si="5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/>
      <c r="F13" s="36">
        <v>180368010</v>
      </c>
      <c r="G13" s="36">
        <v>38449410</v>
      </c>
      <c r="H13" s="36">
        <v>0</v>
      </c>
      <c r="I13" s="37">
        <v>141918600</v>
      </c>
      <c r="J13" s="37">
        <v>141918600</v>
      </c>
      <c r="K13" s="37">
        <v>0</v>
      </c>
      <c r="L13" s="37">
        <f t="shared" si="2"/>
        <v>0</v>
      </c>
      <c r="M13" s="38">
        <f t="shared" si="3"/>
        <v>21.317200317284644</v>
      </c>
      <c r="O13" s="9" t="str">
        <f t="shared" si="4"/>
        <v/>
      </c>
      <c r="P13" s="9" t="str">
        <f t="shared" si="5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/>
      <c r="F14" s="36">
        <v>-2940570</v>
      </c>
      <c r="G14" s="36">
        <v>199440</v>
      </c>
      <c r="H14" s="36">
        <v>0</v>
      </c>
      <c r="I14" s="37">
        <v>-3140010</v>
      </c>
      <c r="J14" s="37">
        <v>-3140010</v>
      </c>
      <c r="K14" s="37">
        <v>0</v>
      </c>
      <c r="L14" s="37">
        <f t="shared" si="2"/>
        <v>0</v>
      </c>
      <c r="M14" s="38">
        <f t="shared" si="3"/>
        <v>-6.7823585223273044</v>
      </c>
      <c r="O14" s="9" t="str">
        <f t="shared" si="4"/>
        <v/>
      </c>
      <c r="P14" s="9" t="str">
        <f t="shared" si="5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/>
      <c r="F15" s="36">
        <v>0</v>
      </c>
      <c r="G15" s="36">
        <v>0</v>
      </c>
      <c r="H15" s="36">
        <v>0</v>
      </c>
      <c r="I15" s="37">
        <v>0</v>
      </c>
      <c r="J15" s="37">
        <v>0</v>
      </c>
      <c r="K15" s="37">
        <v>0</v>
      </c>
      <c r="L15" s="37">
        <f t="shared" si="2"/>
        <v>0</v>
      </c>
      <c r="M15" s="38">
        <f t="shared" si="3"/>
        <v>0</v>
      </c>
      <c r="O15" s="9" t="str">
        <f t="shared" si="4"/>
        <v/>
      </c>
      <c r="P15" s="9" t="str">
        <f t="shared" si="5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/>
      <c r="F16" s="36">
        <v>0</v>
      </c>
      <c r="G16" s="36">
        <v>0</v>
      </c>
      <c r="H16" s="36">
        <v>0</v>
      </c>
      <c r="I16" s="37">
        <v>0</v>
      </c>
      <c r="J16" s="37">
        <v>0</v>
      </c>
      <c r="K16" s="37">
        <v>0</v>
      </c>
      <c r="L16" s="37">
        <f t="shared" si="2"/>
        <v>0</v>
      </c>
      <c r="M16" s="38">
        <f t="shared" si="3"/>
        <v>0</v>
      </c>
      <c r="O16" s="9" t="str">
        <f t="shared" si="4"/>
        <v/>
      </c>
      <c r="P16" s="9" t="str">
        <f t="shared" si="5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/>
      <c r="F17" s="36">
        <v>14364023</v>
      </c>
      <c r="G17" s="36">
        <v>895780</v>
      </c>
      <c r="H17" s="36">
        <v>0</v>
      </c>
      <c r="I17" s="37">
        <v>13468243</v>
      </c>
      <c r="J17" s="37">
        <v>13468243</v>
      </c>
      <c r="K17" s="37">
        <v>0</v>
      </c>
      <c r="L17" s="37">
        <f t="shared" si="2"/>
        <v>0</v>
      </c>
      <c r="M17" s="38">
        <f t="shared" si="3"/>
        <v>6.2362751716562972</v>
      </c>
      <c r="O17" s="9" t="str">
        <f t="shared" si="4"/>
        <v/>
      </c>
      <c r="P17" s="9" t="str">
        <f t="shared" si="5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/>
      <c r="F18" s="36">
        <v>0</v>
      </c>
      <c r="G18" s="36">
        <v>0</v>
      </c>
      <c r="H18" s="36">
        <v>0</v>
      </c>
      <c r="I18" s="37">
        <v>0</v>
      </c>
      <c r="J18" s="37">
        <v>0</v>
      </c>
      <c r="K18" s="37">
        <v>0</v>
      </c>
      <c r="L18" s="37">
        <f t="shared" si="2"/>
        <v>0</v>
      </c>
      <c r="M18" s="38">
        <f t="shared" si="3"/>
        <v>0</v>
      </c>
      <c r="O18" s="9" t="str">
        <f t="shared" si="4"/>
        <v/>
      </c>
      <c r="P18" s="9" t="str">
        <f t="shared" si="5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/>
      <c r="F19" s="36">
        <v>461501</v>
      </c>
      <c r="G19" s="36">
        <v>0</v>
      </c>
      <c r="H19" s="36">
        <v>0</v>
      </c>
      <c r="I19" s="37">
        <v>461501</v>
      </c>
      <c r="J19" s="37">
        <v>461501</v>
      </c>
      <c r="K19" s="37">
        <v>0</v>
      </c>
      <c r="L19" s="37">
        <f t="shared" si="2"/>
        <v>0</v>
      </c>
      <c r="M19" s="38">
        <f t="shared" si="3"/>
        <v>0</v>
      </c>
      <c r="O19" s="9" t="str">
        <f t="shared" si="4"/>
        <v/>
      </c>
      <c r="P19" s="9" t="str">
        <f t="shared" si="5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/>
      <c r="F20" s="36">
        <v>0</v>
      </c>
      <c r="G20" s="36">
        <v>0</v>
      </c>
      <c r="H20" s="36">
        <v>0</v>
      </c>
      <c r="I20" s="37">
        <v>0</v>
      </c>
      <c r="J20" s="37">
        <v>0</v>
      </c>
      <c r="K20" s="37">
        <v>0</v>
      </c>
      <c r="L20" s="37"/>
      <c r="M20" s="38"/>
      <c r="O20" s="9" t="str">
        <f t="shared" si="4"/>
        <v/>
      </c>
      <c r="P20" s="9" t="str">
        <f t="shared" si="5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/>
      <c r="F21" s="36">
        <v>216086152</v>
      </c>
      <c r="G21" s="36">
        <v>220545820</v>
      </c>
      <c r="H21" s="36">
        <v>0</v>
      </c>
      <c r="I21" s="37">
        <v>-4459668</v>
      </c>
      <c r="J21" s="37">
        <v>-4459668</v>
      </c>
      <c r="K21" s="37">
        <v>0</v>
      </c>
      <c r="L21" s="37">
        <f t="shared" si="2"/>
        <v>0</v>
      </c>
      <c r="M21" s="38">
        <f t="shared" si="3"/>
        <v>102.06383794552463</v>
      </c>
      <c r="O21" s="9" t="str">
        <f t="shared" si="4"/>
        <v/>
      </c>
      <c r="P21" s="9" t="str">
        <f t="shared" si="5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v>0</v>
      </c>
      <c r="F22" s="33">
        <v>42091250</v>
      </c>
      <c r="G22" s="33">
        <v>29023220</v>
      </c>
      <c r="H22" s="33">
        <v>0</v>
      </c>
      <c r="I22" s="33">
        <v>13068030</v>
      </c>
      <c r="J22" s="33">
        <v>13068030</v>
      </c>
      <c r="K22" s="33">
        <v>0</v>
      </c>
      <c r="L22" s="33">
        <f t="shared" si="2"/>
        <v>0</v>
      </c>
      <c r="M22" s="34">
        <f t="shared" si="3"/>
        <v>68.953095952246613</v>
      </c>
      <c r="O22" s="9" t="str">
        <f t="shared" si="4"/>
        <v/>
      </c>
      <c r="P22" s="9" t="str">
        <f t="shared" si="5"/>
        <v/>
      </c>
    </row>
    <row r="23" spans="2:16" s="9" customFormat="1" ht="20.100000000000001" customHeight="1" x14ac:dyDescent="0.15">
      <c r="B23" s="122"/>
      <c r="C23" s="35" t="s">
        <v>34</v>
      </c>
      <c r="D23" s="35"/>
      <c r="E23" s="36"/>
      <c r="F23" s="36">
        <v>9403500</v>
      </c>
      <c r="G23" s="36">
        <v>9438990</v>
      </c>
      <c r="H23" s="36">
        <v>0</v>
      </c>
      <c r="I23" s="37">
        <v>-35490</v>
      </c>
      <c r="J23" s="37">
        <v>-35490</v>
      </c>
      <c r="K23" s="37">
        <v>0</v>
      </c>
      <c r="L23" s="37">
        <f t="shared" si="2"/>
        <v>0</v>
      </c>
      <c r="M23" s="38">
        <f t="shared" si="3"/>
        <v>100.37741266549689</v>
      </c>
      <c r="O23" s="9" t="str">
        <f t="shared" si="4"/>
        <v/>
      </c>
      <c r="P23" s="9" t="str">
        <f t="shared" si="5"/>
        <v/>
      </c>
    </row>
    <row r="24" spans="2:16" s="9" customFormat="1" ht="20.100000000000001" customHeight="1" x14ac:dyDescent="0.15">
      <c r="B24" s="122"/>
      <c r="C24" s="35" t="s">
        <v>35</v>
      </c>
      <c r="D24" s="35"/>
      <c r="E24" s="36"/>
      <c r="F24" s="36">
        <v>0</v>
      </c>
      <c r="G24" s="36">
        <v>0</v>
      </c>
      <c r="H24" s="36">
        <v>0</v>
      </c>
      <c r="I24" s="37">
        <v>0</v>
      </c>
      <c r="J24" s="37">
        <v>0</v>
      </c>
      <c r="K24" s="37">
        <v>0</v>
      </c>
      <c r="L24" s="37">
        <f t="shared" si="2"/>
        <v>0</v>
      </c>
      <c r="M24" s="38">
        <f t="shared" si="3"/>
        <v>0</v>
      </c>
      <c r="O24" s="9" t="str">
        <f t="shared" si="4"/>
        <v/>
      </c>
      <c r="P24" s="9" t="str">
        <f t="shared" si="5"/>
        <v/>
      </c>
    </row>
    <row r="25" spans="2:16" s="9" customFormat="1" ht="20.100000000000001" customHeight="1" x14ac:dyDescent="0.15">
      <c r="B25" s="122"/>
      <c r="C25" s="35" t="s">
        <v>36</v>
      </c>
      <c r="D25" s="35"/>
      <c r="E25" s="36"/>
      <c r="F25" s="36">
        <v>12815520</v>
      </c>
      <c r="G25" s="36">
        <v>0</v>
      </c>
      <c r="H25" s="36">
        <v>0</v>
      </c>
      <c r="I25" s="37">
        <v>12815520</v>
      </c>
      <c r="J25" s="37">
        <v>12815520</v>
      </c>
      <c r="K25" s="37">
        <v>0</v>
      </c>
      <c r="L25" s="37">
        <f t="shared" si="2"/>
        <v>0</v>
      </c>
      <c r="M25" s="38">
        <f t="shared" si="3"/>
        <v>0</v>
      </c>
      <c r="O25" s="9" t="str">
        <f t="shared" si="4"/>
        <v/>
      </c>
      <c r="P25" s="9" t="str">
        <f t="shared" si="5"/>
        <v/>
      </c>
    </row>
    <row r="26" spans="2:16" s="9" customFormat="1" ht="20.100000000000001" customHeight="1" x14ac:dyDescent="0.15">
      <c r="B26" s="122"/>
      <c r="C26" s="35" t="s">
        <v>37</v>
      </c>
      <c r="D26" s="35"/>
      <c r="E26" s="36"/>
      <c r="F26" s="36">
        <v>24100</v>
      </c>
      <c r="G26" s="36">
        <v>24100</v>
      </c>
      <c r="H26" s="36">
        <v>0</v>
      </c>
      <c r="I26" s="37">
        <v>0</v>
      </c>
      <c r="J26" s="37">
        <v>0</v>
      </c>
      <c r="K26" s="37">
        <v>0</v>
      </c>
      <c r="L26" s="37"/>
      <c r="M26" s="38"/>
      <c r="O26" s="9" t="str">
        <f t="shared" si="4"/>
        <v/>
      </c>
      <c r="P26" s="9" t="str">
        <f t="shared" si="5"/>
        <v/>
      </c>
    </row>
    <row r="27" spans="2:16" s="9" customFormat="1" ht="20.100000000000001" customHeight="1" x14ac:dyDescent="0.15">
      <c r="B27" s="122"/>
      <c r="C27" s="35" t="s">
        <v>38</v>
      </c>
      <c r="D27" s="35"/>
      <c r="E27" s="36"/>
      <c r="F27" s="36">
        <v>19848130</v>
      </c>
      <c r="G27" s="36">
        <v>19560130</v>
      </c>
      <c r="H27" s="36">
        <v>0</v>
      </c>
      <c r="I27" s="37">
        <v>288000</v>
      </c>
      <c r="J27" s="37">
        <v>288000</v>
      </c>
      <c r="K27" s="37">
        <v>0</v>
      </c>
      <c r="L27" s="37">
        <f t="shared" si="2"/>
        <v>0</v>
      </c>
      <c r="M27" s="38">
        <f t="shared" si="3"/>
        <v>98.54898169248186</v>
      </c>
      <c r="O27" s="9" t="str">
        <f t="shared" si="4"/>
        <v/>
      </c>
      <c r="P27" s="9" t="str">
        <f t="shared" si="5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3">
        <f t="shared" si="2"/>
        <v>0</v>
      </c>
      <c r="M28" s="34">
        <f t="shared" si="3"/>
        <v>0</v>
      </c>
      <c r="O28" s="9" t="str">
        <f t="shared" si="4"/>
        <v/>
      </c>
      <c r="P28" s="9" t="str">
        <f t="shared" si="5"/>
        <v/>
      </c>
    </row>
    <row r="29" spans="2:16" s="9" customFormat="1" ht="20.100000000000001" customHeight="1" x14ac:dyDescent="0.15">
      <c r="B29" s="122"/>
      <c r="C29" s="35" t="s">
        <v>40</v>
      </c>
      <c r="D29" s="35"/>
      <c r="E29" s="36"/>
      <c r="F29" s="36">
        <v>0</v>
      </c>
      <c r="G29" s="36">
        <v>0</v>
      </c>
      <c r="H29" s="36">
        <v>0</v>
      </c>
      <c r="I29" s="37">
        <v>0</v>
      </c>
      <c r="J29" s="37">
        <v>0</v>
      </c>
      <c r="K29" s="37">
        <v>0</v>
      </c>
      <c r="L29" s="37">
        <f t="shared" si="2"/>
        <v>0</v>
      </c>
      <c r="M29" s="38">
        <f t="shared" si="3"/>
        <v>0</v>
      </c>
      <c r="O29" s="9" t="str">
        <f t="shared" si="4"/>
        <v/>
      </c>
      <c r="P29" s="9" t="str">
        <f t="shared" si="5"/>
        <v/>
      </c>
    </row>
    <row r="30" spans="2:16" s="9" customFormat="1" ht="20.100000000000001" customHeight="1" x14ac:dyDescent="0.15">
      <c r="B30" s="122"/>
      <c r="C30" s="35" t="s">
        <v>41</v>
      </c>
      <c r="D30" s="35"/>
      <c r="E30" s="36"/>
      <c r="F30" s="36">
        <v>0</v>
      </c>
      <c r="G30" s="36">
        <v>0</v>
      </c>
      <c r="H30" s="36">
        <v>0</v>
      </c>
      <c r="I30" s="37">
        <v>0</v>
      </c>
      <c r="J30" s="37">
        <v>0</v>
      </c>
      <c r="K30" s="37">
        <v>0</v>
      </c>
      <c r="L30" s="37">
        <f t="shared" si="2"/>
        <v>0</v>
      </c>
      <c r="M30" s="38">
        <f t="shared" si="3"/>
        <v>0</v>
      </c>
      <c r="O30" s="9" t="str">
        <f t="shared" si="4"/>
        <v/>
      </c>
      <c r="P30" s="9" t="str">
        <f t="shared" si="5"/>
        <v/>
      </c>
    </row>
    <row r="31" spans="2:16" s="9" customFormat="1" ht="20.100000000000001" customHeight="1" x14ac:dyDescent="0.15">
      <c r="B31" s="122"/>
      <c r="C31" s="35" t="s">
        <v>42</v>
      </c>
      <c r="D31" s="35"/>
      <c r="E31" s="36"/>
      <c r="F31" s="36">
        <v>0</v>
      </c>
      <c r="G31" s="36">
        <v>0</v>
      </c>
      <c r="H31" s="36">
        <v>0</v>
      </c>
      <c r="I31" s="37">
        <v>0</v>
      </c>
      <c r="J31" s="37">
        <v>0</v>
      </c>
      <c r="K31" s="37">
        <v>0</v>
      </c>
      <c r="L31" s="37">
        <f t="shared" si="2"/>
        <v>0</v>
      </c>
      <c r="M31" s="38">
        <f t="shared" si="3"/>
        <v>0</v>
      </c>
      <c r="O31" s="9" t="str">
        <f t="shared" si="4"/>
        <v/>
      </c>
      <c r="P31" s="9" t="str">
        <f t="shared" si="5"/>
        <v/>
      </c>
    </row>
    <row r="32" spans="2:16" s="9" customFormat="1" ht="20.100000000000001" customHeight="1" x14ac:dyDescent="0.15">
      <c r="B32" s="122"/>
      <c r="C32" s="35" t="s">
        <v>43</v>
      </c>
      <c r="D32" s="35"/>
      <c r="E32" s="36"/>
      <c r="F32" s="36">
        <v>0</v>
      </c>
      <c r="G32" s="36">
        <v>0</v>
      </c>
      <c r="H32" s="36">
        <v>0</v>
      </c>
      <c r="I32" s="37">
        <v>0</v>
      </c>
      <c r="J32" s="37">
        <v>0</v>
      </c>
      <c r="K32" s="37">
        <v>0</v>
      </c>
      <c r="L32" s="37">
        <f t="shared" si="2"/>
        <v>0</v>
      </c>
      <c r="M32" s="38">
        <f t="shared" si="3"/>
        <v>0</v>
      </c>
      <c r="O32" s="9" t="str">
        <f t="shared" si="4"/>
        <v/>
      </c>
      <c r="P32" s="9" t="str">
        <f t="shared" si="5"/>
        <v/>
      </c>
    </row>
    <row r="33" spans="2:16" s="9" customFormat="1" ht="20.100000000000001" customHeight="1" x14ac:dyDescent="0.15">
      <c r="B33" s="122"/>
      <c r="C33" s="35" t="s">
        <v>44</v>
      </c>
      <c r="D33" s="35"/>
      <c r="E33" s="36"/>
      <c r="F33" s="36">
        <v>0</v>
      </c>
      <c r="G33" s="36">
        <v>0</v>
      </c>
      <c r="H33" s="36">
        <v>0</v>
      </c>
      <c r="I33" s="37">
        <v>0</v>
      </c>
      <c r="J33" s="37">
        <v>0</v>
      </c>
      <c r="K33" s="37">
        <v>0</v>
      </c>
      <c r="L33" s="37">
        <f t="shared" si="2"/>
        <v>0</v>
      </c>
      <c r="M33" s="38">
        <f t="shared" si="3"/>
        <v>0</v>
      </c>
      <c r="O33" s="9" t="str">
        <f t="shared" si="4"/>
        <v/>
      </c>
      <c r="P33" s="9" t="str">
        <f t="shared" si="5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v>0</v>
      </c>
      <c r="F34" s="33">
        <v>-10170870</v>
      </c>
      <c r="G34" s="33">
        <v>0</v>
      </c>
      <c r="H34" s="33">
        <v>0</v>
      </c>
      <c r="I34" s="33">
        <v>-10170870</v>
      </c>
      <c r="J34" s="33">
        <v>-10170870</v>
      </c>
      <c r="K34" s="33">
        <v>0</v>
      </c>
      <c r="L34" s="33">
        <f t="shared" si="2"/>
        <v>0</v>
      </c>
      <c r="M34" s="34">
        <f t="shared" si="3"/>
        <v>0</v>
      </c>
      <c r="O34" s="9" t="str">
        <f t="shared" si="4"/>
        <v/>
      </c>
      <c r="P34" s="9" t="str">
        <f t="shared" si="5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/>
      <c r="F35" s="36">
        <v>-10170870</v>
      </c>
      <c r="G35" s="36">
        <v>0</v>
      </c>
      <c r="H35" s="36">
        <v>0</v>
      </c>
      <c r="I35" s="37">
        <v>-10170870</v>
      </c>
      <c r="J35" s="37">
        <v>-10170870</v>
      </c>
      <c r="K35" s="37">
        <v>0</v>
      </c>
      <c r="L35" s="37">
        <f>IFERROR(G35/E35,0)*100</f>
        <v>0</v>
      </c>
      <c r="M35" s="38">
        <f>IFERROR(G35/F35,0)*100</f>
        <v>0</v>
      </c>
      <c r="O35" s="9" t="str">
        <f t="shared" si="4"/>
        <v/>
      </c>
      <c r="P35" s="9" t="str">
        <f t="shared" si="5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v>0</v>
      </c>
      <c r="F36" s="33">
        <v>2400</v>
      </c>
      <c r="G36" s="33">
        <v>0</v>
      </c>
      <c r="H36" s="33">
        <v>0</v>
      </c>
      <c r="I36" s="33">
        <v>2400</v>
      </c>
      <c r="J36" s="33">
        <v>2400</v>
      </c>
      <c r="K36" s="33">
        <v>0</v>
      </c>
      <c r="L36" s="39">
        <f t="shared" si="2"/>
        <v>0</v>
      </c>
      <c r="M36" s="40">
        <f t="shared" si="3"/>
        <v>0</v>
      </c>
      <c r="O36" s="9" t="str">
        <f t="shared" si="4"/>
        <v/>
      </c>
      <c r="P36" s="9" t="str">
        <f t="shared" si="5"/>
        <v/>
      </c>
    </row>
    <row r="37" spans="2:16" s="9" customFormat="1" ht="20.100000000000001" customHeight="1" x14ac:dyDescent="0.15">
      <c r="B37" s="122"/>
      <c r="C37" s="35" t="s">
        <v>47</v>
      </c>
      <c r="D37" s="35"/>
      <c r="E37" s="36"/>
      <c r="F37" s="36">
        <v>2400</v>
      </c>
      <c r="G37" s="36">
        <v>0</v>
      </c>
      <c r="H37" s="36">
        <v>0</v>
      </c>
      <c r="I37" s="37">
        <v>2400</v>
      </c>
      <c r="J37" s="37">
        <v>2400</v>
      </c>
      <c r="K37" s="37">
        <v>0</v>
      </c>
      <c r="L37" s="41">
        <f t="shared" si="2"/>
        <v>0</v>
      </c>
      <c r="M37" s="42">
        <f t="shared" si="3"/>
        <v>0</v>
      </c>
      <c r="O37" s="9" t="str">
        <f t="shared" si="4"/>
        <v/>
      </c>
      <c r="P37" s="9" t="str">
        <f t="shared" si="5"/>
        <v/>
      </c>
    </row>
    <row r="38" spans="2:16" s="9" customFormat="1" ht="20.100000000000001" customHeight="1" x14ac:dyDescent="0.15">
      <c r="B38" s="122"/>
      <c r="C38" s="35" t="s">
        <v>48</v>
      </c>
      <c r="D38" s="35"/>
      <c r="E38" s="36"/>
      <c r="F38" s="36">
        <v>0</v>
      </c>
      <c r="G38" s="36">
        <v>0</v>
      </c>
      <c r="H38" s="36">
        <v>0</v>
      </c>
      <c r="I38" s="37">
        <v>0</v>
      </c>
      <c r="J38" s="37">
        <v>0</v>
      </c>
      <c r="K38" s="37">
        <v>0</v>
      </c>
      <c r="L38" s="41">
        <f t="shared" si="2"/>
        <v>0</v>
      </c>
      <c r="M38" s="42">
        <f t="shared" si="3"/>
        <v>0</v>
      </c>
      <c r="O38" s="9" t="str">
        <f t="shared" si="4"/>
        <v/>
      </c>
      <c r="P38" s="9" t="str">
        <f t="shared" si="5"/>
        <v/>
      </c>
    </row>
    <row r="39" spans="2:16" s="10" customFormat="1" ht="20.100000000000001" customHeight="1" x14ac:dyDescent="0.15">
      <c r="B39" s="122"/>
      <c r="C39" s="35" t="s">
        <v>49</v>
      </c>
      <c r="D39" s="35"/>
      <c r="E39" s="36"/>
      <c r="F39" s="36">
        <v>0</v>
      </c>
      <c r="G39" s="36">
        <v>0</v>
      </c>
      <c r="H39" s="36">
        <v>0</v>
      </c>
      <c r="I39" s="37">
        <v>0</v>
      </c>
      <c r="J39" s="37">
        <v>0</v>
      </c>
      <c r="K39" s="37">
        <v>0</v>
      </c>
      <c r="L39" s="41">
        <f t="shared" si="2"/>
        <v>0</v>
      </c>
      <c r="M39" s="42">
        <f t="shared" si="3"/>
        <v>0</v>
      </c>
      <c r="O39" s="9" t="str">
        <f t="shared" si="4"/>
        <v/>
      </c>
      <c r="P39" s="9" t="str">
        <f t="shared" si="5"/>
        <v/>
      </c>
    </row>
    <row r="40" spans="2:16" s="10" customFormat="1" ht="20.100000000000001" customHeight="1" x14ac:dyDescent="0.15">
      <c r="B40" s="120" t="s">
        <v>50</v>
      </c>
      <c r="C40" s="121"/>
      <c r="D40" s="121"/>
      <c r="E40" s="43">
        <v>0</v>
      </c>
      <c r="F40" s="43">
        <v>2489579608</v>
      </c>
      <c r="G40" s="43">
        <v>79663310</v>
      </c>
      <c r="H40" s="43">
        <v>11824880</v>
      </c>
      <c r="I40" s="43">
        <v>2398091418</v>
      </c>
      <c r="J40" s="43">
        <v>2398091418</v>
      </c>
      <c r="K40" s="43">
        <v>0</v>
      </c>
      <c r="L40" s="44">
        <f t="shared" si="2"/>
        <v>0</v>
      </c>
      <c r="M40" s="45">
        <f t="shared" si="3"/>
        <v>3.1998699597317715</v>
      </c>
      <c r="O40" s="9" t="str">
        <f t="shared" si="4"/>
        <v/>
      </c>
      <c r="P40" s="9" t="str">
        <f t="shared" si="5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v>0</v>
      </c>
      <c r="F41" s="33">
        <v>0</v>
      </c>
      <c r="G41" s="33">
        <v>0</v>
      </c>
      <c r="H41" s="33">
        <v>0</v>
      </c>
      <c r="I41" s="33">
        <v>0</v>
      </c>
      <c r="J41" s="33">
        <v>0</v>
      </c>
      <c r="K41" s="33">
        <v>0</v>
      </c>
      <c r="L41" s="39">
        <f t="shared" si="2"/>
        <v>0</v>
      </c>
      <c r="M41" s="40">
        <f t="shared" si="3"/>
        <v>0</v>
      </c>
      <c r="O41" s="9" t="str">
        <f t="shared" si="4"/>
        <v/>
      </c>
      <c r="P41" s="9" t="str">
        <f t="shared" si="5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/>
      <c r="F42" s="47">
        <v>0</v>
      </c>
      <c r="G42" s="47">
        <v>0</v>
      </c>
      <c r="H42" s="47">
        <v>0</v>
      </c>
      <c r="I42" s="37">
        <v>0</v>
      </c>
      <c r="J42" s="37">
        <v>0</v>
      </c>
      <c r="K42" s="37">
        <v>0</v>
      </c>
      <c r="L42" s="41">
        <f t="shared" si="2"/>
        <v>0</v>
      </c>
      <c r="M42" s="42">
        <f t="shared" si="3"/>
        <v>0</v>
      </c>
      <c r="O42" s="9" t="str">
        <f t="shared" si="4"/>
        <v/>
      </c>
      <c r="P42" s="9" t="str">
        <f t="shared" si="5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/>
      <c r="F43" s="47">
        <v>0</v>
      </c>
      <c r="G43" s="47">
        <v>0</v>
      </c>
      <c r="H43" s="47">
        <v>0</v>
      </c>
      <c r="I43" s="37">
        <v>0</v>
      </c>
      <c r="J43" s="37">
        <v>0</v>
      </c>
      <c r="K43" s="37">
        <v>0</v>
      </c>
      <c r="L43" s="41">
        <f t="shared" si="2"/>
        <v>0</v>
      </c>
      <c r="M43" s="42">
        <f t="shared" si="3"/>
        <v>0</v>
      </c>
      <c r="O43" s="9" t="str">
        <f t="shared" si="4"/>
        <v/>
      </c>
      <c r="P43" s="9" t="str">
        <f t="shared" si="5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/>
      <c r="F44" s="47">
        <v>0</v>
      </c>
      <c r="G44" s="47">
        <v>0</v>
      </c>
      <c r="H44" s="47">
        <v>0</v>
      </c>
      <c r="I44" s="37">
        <v>0</v>
      </c>
      <c r="J44" s="37">
        <v>0</v>
      </c>
      <c r="K44" s="37">
        <v>0</v>
      </c>
      <c r="L44" s="41"/>
      <c r="M44" s="42"/>
      <c r="O44" s="9" t="str">
        <f t="shared" si="4"/>
        <v/>
      </c>
      <c r="P44" s="9" t="str">
        <f t="shared" si="5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/>
      <c r="F45" s="47">
        <v>0</v>
      </c>
      <c r="G45" s="47">
        <v>0</v>
      </c>
      <c r="H45" s="47">
        <v>0</v>
      </c>
      <c r="I45" s="37">
        <v>0</v>
      </c>
      <c r="J45" s="37">
        <v>0</v>
      </c>
      <c r="K45" s="37">
        <v>0</v>
      </c>
      <c r="L45" s="41">
        <f t="shared" si="2"/>
        <v>0</v>
      </c>
      <c r="M45" s="42">
        <f t="shared" si="3"/>
        <v>0</v>
      </c>
      <c r="O45" s="9" t="str">
        <f t="shared" si="4"/>
        <v/>
      </c>
      <c r="P45" s="9" t="str">
        <f t="shared" si="5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v>0</v>
      </c>
      <c r="F46" s="33">
        <v>0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39">
        <f t="shared" si="2"/>
        <v>0</v>
      </c>
      <c r="M46" s="40">
        <f t="shared" si="3"/>
        <v>0</v>
      </c>
      <c r="O46" s="9" t="str">
        <f t="shared" si="4"/>
        <v/>
      </c>
      <c r="P46" s="9" t="str">
        <f t="shared" si="5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/>
      <c r="F47" s="47">
        <v>0</v>
      </c>
      <c r="G47" s="47">
        <v>0</v>
      </c>
      <c r="H47" s="47">
        <v>0</v>
      </c>
      <c r="I47" s="37">
        <v>0</v>
      </c>
      <c r="J47" s="37">
        <v>0</v>
      </c>
      <c r="K47" s="37">
        <v>0</v>
      </c>
      <c r="L47" s="41">
        <f>IFERROR(G47/E47,0)*100</f>
        <v>0</v>
      </c>
      <c r="M47" s="42">
        <f>IFERROR(G47/F47,0)*100</f>
        <v>0</v>
      </c>
      <c r="O47" s="9" t="str">
        <f t="shared" si="4"/>
        <v/>
      </c>
      <c r="P47" s="9" t="str">
        <f t="shared" si="5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v>0</v>
      </c>
      <c r="F48" s="33">
        <v>0</v>
      </c>
      <c r="G48" s="33">
        <v>0</v>
      </c>
      <c r="H48" s="33">
        <v>0</v>
      </c>
      <c r="I48" s="33">
        <v>0</v>
      </c>
      <c r="J48" s="33">
        <v>0</v>
      </c>
      <c r="K48" s="33">
        <v>0</v>
      </c>
      <c r="L48" s="39">
        <f t="shared" si="2"/>
        <v>0</v>
      </c>
      <c r="M48" s="40">
        <f t="shared" si="3"/>
        <v>0</v>
      </c>
      <c r="O48" s="9" t="str">
        <f t="shared" si="4"/>
        <v/>
      </c>
      <c r="P48" s="9" t="str">
        <f t="shared" si="5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/>
      <c r="F49" s="47">
        <v>0</v>
      </c>
      <c r="G49" s="47">
        <v>0</v>
      </c>
      <c r="H49" s="47">
        <v>0</v>
      </c>
      <c r="I49" s="37">
        <v>0</v>
      </c>
      <c r="J49" s="37">
        <v>0</v>
      </c>
      <c r="K49" s="37">
        <v>0</v>
      </c>
      <c r="L49" s="41">
        <f t="shared" si="2"/>
        <v>0</v>
      </c>
      <c r="M49" s="42">
        <f t="shared" si="3"/>
        <v>0</v>
      </c>
      <c r="O49" s="9" t="str">
        <f t="shared" si="4"/>
        <v/>
      </c>
      <c r="P49" s="9" t="str">
        <f t="shared" si="5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/>
      <c r="F50" s="47">
        <v>0</v>
      </c>
      <c r="G50" s="47">
        <v>0</v>
      </c>
      <c r="H50" s="47">
        <v>0</v>
      </c>
      <c r="I50" s="37">
        <v>0</v>
      </c>
      <c r="J50" s="37">
        <v>0</v>
      </c>
      <c r="K50" s="37">
        <v>0</v>
      </c>
      <c r="L50" s="41">
        <f>IFERROR(G50/E50,0)*100</f>
        <v>0</v>
      </c>
      <c r="M50" s="42">
        <f>IFERROR(G50/F50,0)*100</f>
        <v>0</v>
      </c>
      <c r="O50" s="9" t="str">
        <f t="shared" si="4"/>
        <v/>
      </c>
      <c r="P50" s="9" t="str">
        <f t="shared" si="5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/>
      <c r="F51" s="47">
        <v>0</v>
      </c>
      <c r="G51" s="47">
        <v>0</v>
      </c>
      <c r="H51" s="47">
        <v>0</v>
      </c>
      <c r="I51" s="37">
        <v>0</v>
      </c>
      <c r="J51" s="37">
        <v>0</v>
      </c>
      <c r="K51" s="37">
        <v>0</v>
      </c>
      <c r="L51" s="41">
        <f t="shared" si="2"/>
        <v>0</v>
      </c>
      <c r="M51" s="42">
        <f t="shared" si="3"/>
        <v>0</v>
      </c>
      <c r="O51" s="9" t="str">
        <f t="shared" si="4"/>
        <v/>
      </c>
      <c r="P51" s="9" t="str">
        <f t="shared" si="5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v>0</v>
      </c>
      <c r="F52" s="33">
        <v>2489579608</v>
      </c>
      <c r="G52" s="33">
        <v>79663310</v>
      </c>
      <c r="H52" s="33">
        <v>11824880</v>
      </c>
      <c r="I52" s="33">
        <v>2398091418</v>
      </c>
      <c r="J52" s="33">
        <v>2398091418</v>
      </c>
      <c r="K52" s="33">
        <v>0</v>
      </c>
      <c r="L52" s="39">
        <f t="shared" si="2"/>
        <v>0</v>
      </c>
      <c r="M52" s="40">
        <f t="shared" si="3"/>
        <v>3.1998699597317715</v>
      </c>
      <c r="O52" s="9" t="str">
        <f t="shared" si="4"/>
        <v/>
      </c>
      <c r="P52" s="9" t="str">
        <f t="shared" si="5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/>
      <c r="F53" s="47">
        <v>124000</v>
      </c>
      <c r="G53" s="47">
        <v>0</v>
      </c>
      <c r="H53" s="47">
        <v>0</v>
      </c>
      <c r="I53" s="37">
        <v>124000</v>
      </c>
      <c r="J53" s="37">
        <v>124000</v>
      </c>
      <c r="K53" s="37">
        <v>0</v>
      </c>
      <c r="L53" s="41">
        <f t="shared" si="2"/>
        <v>0</v>
      </c>
      <c r="M53" s="42">
        <f t="shared" si="3"/>
        <v>0</v>
      </c>
      <c r="O53" s="9" t="str">
        <f t="shared" si="4"/>
        <v/>
      </c>
      <c r="P53" s="9" t="str">
        <f t="shared" si="5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/>
      <c r="F54" s="47">
        <v>0</v>
      </c>
      <c r="G54" s="47">
        <v>0</v>
      </c>
      <c r="H54" s="47">
        <v>0</v>
      </c>
      <c r="I54" s="37">
        <v>0</v>
      </c>
      <c r="J54" s="37">
        <v>0</v>
      </c>
      <c r="K54" s="37">
        <v>0</v>
      </c>
      <c r="L54" s="41">
        <f t="shared" si="2"/>
        <v>0</v>
      </c>
      <c r="M54" s="42">
        <f t="shared" si="3"/>
        <v>0</v>
      </c>
      <c r="O54" s="9" t="str">
        <f t="shared" si="4"/>
        <v/>
      </c>
      <c r="P54" s="9" t="str">
        <f t="shared" si="5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/>
      <c r="F55" s="47">
        <v>100</v>
      </c>
      <c r="G55" s="47">
        <v>100</v>
      </c>
      <c r="H55" s="47">
        <v>0</v>
      </c>
      <c r="I55" s="37">
        <v>0</v>
      </c>
      <c r="J55" s="37">
        <v>0</v>
      </c>
      <c r="K55" s="37">
        <v>0</v>
      </c>
      <c r="L55" s="41">
        <f t="shared" si="2"/>
        <v>0</v>
      </c>
      <c r="M55" s="42">
        <f t="shared" si="3"/>
        <v>100</v>
      </c>
      <c r="O55" s="9" t="str">
        <f t="shared" si="4"/>
        <v/>
      </c>
      <c r="P55" s="9" t="str">
        <f t="shared" si="5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/>
      <c r="F56" s="47">
        <v>1024486950</v>
      </c>
      <c r="G56" s="47">
        <v>81421000</v>
      </c>
      <c r="H56" s="47">
        <v>0</v>
      </c>
      <c r="I56" s="37">
        <v>943065950</v>
      </c>
      <c r="J56" s="37">
        <v>943065950</v>
      </c>
      <c r="K56" s="37">
        <v>0</v>
      </c>
      <c r="L56" s="41">
        <f t="shared" si="2"/>
        <v>0</v>
      </c>
      <c r="M56" s="42">
        <f t="shared" si="3"/>
        <v>7.9474902047312561</v>
      </c>
      <c r="O56" s="9" t="str">
        <f t="shared" si="4"/>
        <v/>
      </c>
      <c r="P56" s="9" t="str">
        <f t="shared" si="5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/>
      <c r="F57" s="47">
        <v>0</v>
      </c>
      <c r="G57" s="47">
        <v>0</v>
      </c>
      <c r="H57" s="47">
        <v>0</v>
      </c>
      <c r="I57" s="37">
        <v>0</v>
      </c>
      <c r="J57" s="37">
        <v>0</v>
      </c>
      <c r="K57" s="37">
        <v>0</v>
      </c>
      <c r="L57" s="41">
        <f t="shared" si="2"/>
        <v>0</v>
      </c>
      <c r="M57" s="42">
        <f t="shared" si="3"/>
        <v>0</v>
      </c>
      <c r="O57" s="9" t="str">
        <f t="shared" si="4"/>
        <v/>
      </c>
      <c r="P57" s="9" t="str">
        <f t="shared" si="5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/>
      <c r="F58" s="47">
        <v>0</v>
      </c>
      <c r="G58" s="47">
        <v>0</v>
      </c>
      <c r="H58" s="47">
        <v>0</v>
      </c>
      <c r="I58" s="37">
        <v>0</v>
      </c>
      <c r="J58" s="37">
        <v>0</v>
      </c>
      <c r="K58" s="37">
        <v>0</v>
      </c>
      <c r="L58" s="41"/>
      <c r="M58" s="42"/>
      <c r="O58" s="9" t="str">
        <f t="shared" si="4"/>
        <v/>
      </c>
      <c r="P58" s="9" t="str">
        <f t="shared" si="5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/>
      <c r="F59" s="47">
        <v>1464968558</v>
      </c>
      <c r="G59" s="47">
        <v>-1757790</v>
      </c>
      <c r="H59" s="47">
        <v>11824880</v>
      </c>
      <c r="I59" s="37">
        <v>1454901468</v>
      </c>
      <c r="J59" s="37">
        <v>1454901468</v>
      </c>
      <c r="K59" s="37">
        <v>0</v>
      </c>
      <c r="L59" s="41">
        <f t="shared" si="2"/>
        <v>0</v>
      </c>
      <c r="M59" s="42">
        <f t="shared" si="3"/>
        <v>-0.11998824073055633</v>
      </c>
      <c r="O59" s="9" t="str">
        <f t="shared" si="4"/>
        <v/>
      </c>
      <c r="P59" s="9" t="str">
        <f t="shared" si="5"/>
        <v/>
      </c>
    </row>
    <row r="60" spans="2:16" s="5" customFormat="1" ht="20.100000000000001" customHeight="1" x14ac:dyDescent="0.15">
      <c r="B60" s="31" t="s">
        <v>71</v>
      </c>
      <c r="C60" s="32"/>
      <c r="D60" s="32"/>
      <c r="E60" s="50">
        <v>0</v>
      </c>
      <c r="F60" s="50">
        <v>0</v>
      </c>
      <c r="G60" s="50">
        <v>0</v>
      </c>
      <c r="H60" s="50">
        <v>0</v>
      </c>
      <c r="I60" s="50">
        <v>0</v>
      </c>
      <c r="J60" s="50">
        <v>0</v>
      </c>
      <c r="K60" s="50">
        <v>0</v>
      </c>
      <c r="L60" s="39">
        <f t="shared" si="2"/>
        <v>0</v>
      </c>
      <c r="M60" s="40">
        <f t="shared" si="3"/>
        <v>0</v>
      </c>
      <c r="O60" s="9" t="str">
        <f t="shared" si="4"/>
        <v/>
      </c>
      <c r="P60" s="9" t="str">
        <f t="shared" si="5"/>
        <v/>
      </c>
    </row>
    <row r="61" spans="2:16" s="5" customFormat="1" ht="20.100000000000001" customHeight="1" x14ac:dyDescent="0.15">
      <c r="B61" s="46"/>
      <c r="C61" s="35" t="s">
        <v>72</v>
      </c>
      <c r="D61" s="35"/>
      <c r="E61" s="47"/>
      <c r="F61" s="47">
        <v>0</v>
      </c>
      <c r="G61" s="47">
        <v>0</v>
      </c>
      <c r="H61" s="47">
        <v>0</v>
      </c>
      <c r="I61" s="37">
        <v>0</v>
      </c>
      <c r="J61" s="37">
        <v>0</v>
      </c>
      <c r="K61" s="37"/>
      <c r="L61" s="41">
        <f>IFERROR(G61/E61,0)*100</f>
        <v>0</v>
      </c>
      <c r="M61" s="42">
        <f>IFERROR(G61/F61,0)*100</f>
        <v>0</v>
      </c>
      <c r="O61" s="9" t="str">
        <f t="shared" si="4"/>
        <v/>
      </c>
      <c r="P61" s="9" t="str">
        <f t="shared" si="5"/>
        <v/>
      </c>
    </row>
    <row r="62" spans="2:16" s="10" customFormat="1" ht="20.100000000000001" customHeight="1" x14ac:dyDescent="0.15">
      <c r="B62" s="120" t="s">
        <v>73</v>
      </c>
      <c r="C62" s="121"/>
      <c r="D62" s="121"/>
      <c r="E62" s="43">
        <v>0</v>
      </c>
      <c r="F62" s="43">
        <v>31440618972</v>
      </c>
      <c r="G62" s="43">
        <v>2541959263</v>
      </c>
      <c r="H62" s="43">
        <v>290179855</v>
      </c>
      <c r="I62" s="43">
        <v>28608479854</v>
      </c>
      <c r="J62" s="43">
        <v>26762566534</v>
      </c>
      <c r="K62" s="43">
        <v>1845913320</v>
      </c>
      <c r="L62" s="44">
        <f t="shared" si="2"/>
        <v>0</v>
      </c>
      <c r="M62" s="45">
        <f t="shared" si="3"/>
        <v>8.084952987928725</v>
      </c>
      <c r="O62" s="9" t="str">
        <f t="shared" si="4"/>
        <v/>
      </c>
      <c r="P62" s="9" t="str">
        <f t="shared" si="5"/>
        <v/>
      </c>
    </row>
    <row r="63" spans="2:16" s="5" customFormat="1" ht="20.100000000000001" customHeight="1" x14ac:dyDescent="0.15">
      <c r="B63" s="31" t="s">
        <v>74</v>
      </c>
      <c r="C63" s="32"/>
      <c r="D63" s="32"/>
      <c r="E63" s="50">
        <v>0</v>
      </c>
      <c r="F63" s="50">
        <v>5456957373</v>
      </c>
      <c r="G63" s="50">
        <v>8571000</v>
      </c>
      <c r="H63" s="50">
        <v>0</v>
      </c>
      <c r="I63" s="50">
        <v>5448386373</v>
      </c>
      <c r="J63" s="50">
        <v>5448386373</v>
      </c>
      <c r="K63" s="50">
        <v>0</v>
      </c>
      <c r="L63" s="39">
        <f t="shared" si="2"/>
        <v>0</v>
      </c>
      <c r="M63" s="40">
        <f t="shared" si="3"/>
        <v>0.1570655479628208</v>
      </c>
      <c r="O63" s="9" t="str">
        <f t="shared" si="4"/>
        <v/>
      </c>
      <c r="P63" s="9" t="str">
        <f t="shared" si="5"/>
        <v/>
      </c>
    </row>
    <row r="64" spans="2:16" s="5" customFormat="1" ht="20.100000000000001" customHeight="1" x14ac:dyDescent="0.15">
      <c r="B64" s="46"/>
      <c r="C64" s="35" t="s">
        <v>75</v>
      </c>
      <c r="D64" s="35"/>
      <c r="E64" s="47"/>
      <c r="F64" s="47">
        <v>5456957373</v>
      </c>
      <c r="G64" s="47">
        <v>8571000</v>
      </c>
      <c r="H64" s="47">
        <v>0</v>
      </c>
      <c r="I64" s="37">
        <v>5448386373</v>
      </c>
      <c r="J64" s="37">
        <v>5448386373</v>
      </c>
      <c r="K64" s="37">
        <v>0</v>
      </c>
      <c r="L64" s="41">
        <f t="shared" si="2"/>
        <v>0</v>
      </c>
      <c r="M64" s="42">
        <f t="shared" si="3"/>
        <v>0.1570655479628208</v>
      </c>
      <c r="O64" s="9" t="str">
        <f t="shared" si="4"/>
        <v/>
      </c>
      <c r="P64" s="9" t="str">
        <f t="shared" si="5"/>
        <v/>
      </c>
    </row>
    <row r="65" spans="2:16" s="5" customFormat="1" ht="20.100000000000001" customHeight="1" x14ac:dyDescent="0.15">
      <c r="B65" s="31" t="s">
        <v>76</v>
      </c>
      <c r="C65" s="32"/>
      <c r="D65" s="32"/>
      <c r="E65" s="51">
        <v>0</v>
      </c>
      <c r="F65" s="51">
        <v>2515430984</v>
      </c>
      <c r="G65" s="51">
        <v>205362121</v>
      </c>
      <c r="H65" s="51">
        <v>0</v>
      </c>
      <c r="I65" s="51">
        <v>2310068863</v>
      </c>
      <c r="J65" s="51">
        <v>2310068863</v>
      </c>
      <c r="K65" s="51">
        <v>0</v>
      </c>
      <c r="L65" s="53">
        <f t="shared" si="2"/>
        <v>0</v>
      </c>
      <c r="M65" s="54">
        <f t="shared" si="3"/>
        <v>8.1640928455701971</v>
      </c>
      <c r="O65" s="9" t="str">
        <f t="shared" si="4"/>
        <v/>
      </c>
      <c r="P65" s="9" t="str">
        <f t="shared" si="5"/>
        <v/>
      </c>
    </row>
    <row r="66" spans="2:16" s="5" customFormat="1" ht="20.100000000000001" customHeight="1" x14ac:dyDescent="0.15">
      <c r="B66" s="46"/>
      <c r="C66" s="35" t="s">
        <v>77</v>
      </c>
      <c r="D66" s="35"/>
      <c r="E66" s="47"/>
      <c r="F66" s="47">
        <v>2515430984</v>
      </c>
      <c r="G66" s="47">
        <v>205362121</v>
      </c>
      <c r="H66" s="47">
        <v>0</v>
      </c>
      <c r="I66" s="37">
        <v>2310068863</v>
      </c>
      <c r="J66" s="37">
        <v>2310068863</v>
      </c>
      <c r="K66" s="37">
        <v>0</v>
      </c>
      <c r="L66" s="41">
        <f>IFERROR(G66/E66,0)*100</f>
        <v>0</v>
      </c>
      <c r="M66" s="42">
        <f>IFERROR(G66/F66,0)*100</f>
        <v>8.1640928455701971</v>
      </c>
      <c r="O66" s="9" t="str">
        <f t="shared" si="4"/>
        <v/>
      </c>
      <c r="P66" s="9" t="str">
        <f t="shared" si="5"/>
        <v/>
      </c>
    </row>
    <row r="67" spans="2:16" s="5" customFormat="1" ht="20.100000000000001" customHeight="1" x14ac:dyDescent="0.15">
      <c r="B67" s="31" t="s">
        <v>78</v>
      </c>
      <c r="C67" s="32"/>
      <c r="D67" s="32"/>
      <c r="E67" s="51">
        <v>0</v>
      </c>
      <c r="F67" s="51">
        <v>243612520</v>
      </c>
      <c r="G67" s="51">
        <v>-1004960</v>
      </c>
      <c r="H67" s="51">
        <v>20732400</v>
      </c>
      <c r="I67" s="51">
        <v>223885080</v>
      </c>
      <c r="J67" s="51">
        <v>223885080</v>
      </c>
      <c r="K67" s="51">
        <v>0</v>
      </c>
      <c r="L67" s="53">
        <f t="shared" si="2"/>
        <v>0</v>
      </c>
      <c r="M67" s="54">
        <f t="shared" si="3"/>
        <v>-0.4125239540233811</v>
      </c>
      <c r="O67" s="9" t="str">
        <f t="shared" si="4"/>
        <v/>
      </c>
      <c r="P67" s="9" t="str">
        <f t="shared" si="5"/>
        <v/>
      </c>
    </row>
    <row r="68" spans="2:16" s="5" customFormat="1" ht="20.100000000000001" customHeight="1" x14ac:dyDescent="0.15">
      <c r="B68" s="46"/>
      <c r="C68" s="35" t="s">
        <v>79</v>
      </c>
      <c r="D68" s="35"/>
      <c r="E68" s="47"/>
      <c r="F68" s="47">
        <v>243612520</v>
      </c>
      <c r="G68" s="47">
        <v>-1004960</v>
      </c>
      <c r="H68" s="47">
        <v>20732400</v>
      </c>
      <c r="I68" s="37">
        <v>223885080</v>
      </c>
      <c r="J68" s="37">
        <v>223885080</v>
      </c>
      <c r="K68" s="37">
        <v>0</v>
      </c>
      <c r="L68" s="41">
        <f t="shared" si="2"/>
        <v>0</v>
      </c>
      <c r="M68" s="42">
        <f t="shared" si="3"/>
        <v>-0.4125239540233811</v>
      </c>
      <c r="O68" s="9" t="str">
        <f t="shared" si="4"/>
        <v/>
      </c>
      <c r="P68" s="9" t="str">
        <f t="shared" si="5"/>
        <v/>
      </c>
    </row>
    <row r="69" spans="2:16" s="5" customFormat="1" ht="20.100000000000001" customHeight="1" x14ac:dyDescent="0.15">
      <c r="B69" s="31" t="s">
        <v>80</v>
      </c>
      <c r="C69" s="32"/>
      <c r="D69" s="32"/>
      <c r="E69" s="52">
        <v>0</v>
      </c>
      <c r="F69" s="52">
        <v>19106575584</v>
      </c>
      <c r="G69" s="52">
        <v>869442772</v>
      </c>
      <c r="H69" s="52">
        <v>269447455</v>
      </c>
      <c r="I69" s="52">
        <v>17967685357</v>
      </c>
      <c r="J69" s="52">
        <v>17967685357</v>
      </c>
      <c r="K69" s="52">
        <v>0</v>
      </c>
      <c r="L69" s="53">
        <f t="shared" si="2"/>
        <v>0</v>
      </c>
      <c r="M69" s="54">
        <f t="shared" si="3"/>
        <v>4.5504897943516278</v>
      </c>
      <c r="O69" s="9" t="str">
        <f t="shared" si="4"/>
        <v/>
      </c>
      <c r="P69" s="9" t="str">
        <f t="shared" si="5"/>
        <v/>
      </c>
    </row>
    <row r="70" spans="2:16" s="5" customFormat="1" ht="20.100000000000001" customHeight="1" x14ac:dyDescent="0.15">
      <c r="B70" s="60"/>
      <c r="C70" s="35" t="s">
        <v>81</v>
      </c>
      <c r="D70" s="35"/>
      <c r="E70" s="55"/>
      <c r="F70" s="55">
        <v>16933129347</v>
      </c>
      <c r="G70" s="55">
        <v>735530632</v>
      </c>
      <c r="H70" s="55">
        <v>137853195</v>
      </c>
      <c r="I70" s="37">
        <v>16059745520</v>
      </c>
      <c r="J70" s="37">
        <v>16059745520</v>
      </c>
      <c r="K70" s="37">
        <v>0</v>
      </c>
      <c r="L70" s="56">
        <f t="shared" si="2"/>
        <v>0</v>
      </c>
      <c r="M70" s="57">
        <f t="shared" si="3"/>
        <v>4.3437371612017603</v>
      </c>
      <c r="O70" s="9" t="str">
        <f t="shared" si="4"/>
        <v/>
      </c>
      <c r="P70" s="9" t="str">
        <f t="shared" si="5"/>
        <v/>
      </c>
    </row>
    <row r="71" spans="2:16" s="5" customFormat="1" ht="20.100000000000001" customHeight="1" x14ac:dyDescent="0.15">
      <c r="B71" s="62"/>
      <c r="C71" s="35" t="s">
        <v>82</v>
      </c>
      <c r="D71" s="35"/>
      <c r="E71" s="55"/>
      <c r="F71" s="55">
        <v>2173446237</v>
      </c>
      <c r="G71" s="55">
        <v>133912140</v>
      </c>
      <c r="H71" s="55">
        <v>131594260</v>
      </c>
      <c r="I71" s="37">
        <v>1907939837</v>
      </c>
      <c r="J71" s="37">
        <v>1907939837</v>
      </c>
      <c r="K71" s="37">
        <v>0</v>
      </c>
      <c r="L71" s="56">
        <f t="shared" si="2"/>
        <v>0</v>
      </c>
      <c r="M71" s="57">
        <f t="shared" si="3"/>
        <v>6.1612814580055328</v>
      </c>
      <c r="O71" s="9" t="str">
        <f t="shared" si="4"/>
        <v/>
      </c>
      <c r="P71" s="9" t="str">
        <f t="shared" si="5"/>
        <v/>
      </c>
    </row>
    <row r="72" spans="2:16" s="5" customFormat="1" ht="20.100000000000001" customHeight="1" x14ac:dyDescent="0.15">
      <c r="B72" s="31" t="s">
        <v>83</v>
      </c>
      <c r="C72" s="32"/>
      <c r="D72" s="32"/>
      <c r="E72" s="51">
        <v>0</v>
      </c>
      <c r="F72" s="51">
        <v>10931140</v>
      </c>
      <c r="G72" s="51">
        <v>0</v>
      </c>
      <c r="H72" s="51">
        <v>0</v>
      </c>
      <c r="I72" s="51">
        <v>10931140</v>
      </c>
      <c r="J72" s="51">
        <v>10931140</v>
      </c>
      <c r="K72" s="51">
        <v>0</v>
      </c>
      <c r="L72" s="53">
        <f t="shared" si="2"/>
        <v>0</v>
      </c>
      <c r="M72" s="54">
        <f t="shared" si="3"/>
        <v>0</v>
      </c>
      <c r="O72" s="9" t="str">
        <f t="shared" ref="O72:O77" si="6">IF(F72=G72+H72+I72,"","err")</f>
        <v/>
      </c>
      <c r="P72" s="9" t="str">
        <f t="shared" ref="P72:P77" si="7">IF(I72=J72+K72,"","err")</f>
        <v/>
      </c>
    </row>
    <row r="73" spans="2:16" s="5" customFormat="1" ht="20.100000000000001" customHeight="1" x14ac:dyDescent="0.15">
      <c r="B73" s="46"/>
      <c r="C73" s="35" t="s">
        <v>84</v>
      </c>
      <c r="D73" s="35"/>
      <c r="E73" s="47"/>
      <c r="F73" s="47">
        <v>10931140</v>
      </c>
      <c r="G73" s="47">
        <v>0</v>
      </c>
      <c r="H73" s="47">
        <v>0</v>
      </c>
      <c r="I73" s="37">
        <v>10931140</v>
      </c>
      <c r="J73" s="37">
        <v>10931140</v>
      </c>
      <c r="K73" s="37">
        <v>0</v>
      </c>
      <c r="L73" s="41">
        <f>IFERROR(G73/E73,0)*100</f>
        <v>0</v>
      </c>
      <c r="M73" s="42">
        <f>IFERROR(G73/F73,0)*100</f>
        <v>0</v>
      </c>
      <c r="O73" s="9" t="str">
        <f t="shared" si="6"/>
        <v/>
      </c>
      <c r="P73" s="9" t="str">
        <f t="shared" si="7"/>
        <v/>
      </c>
    </row>
    <row r="74" spans="2:16" s="5" customFormat="1" ht="20.100000000000001" customHeight="1" x14ac:dyDescent="0.15">
      <c r="B74" s="58" t="s">
        <v>86</v>
      </c>
      <c r="C74" s="59"/>
      <c r="D74" s="59"/>
      <c r="E74" s="51">
        <v>0</v>
      </c>
      <c r="F74" s="51">
        <v>4103111371</v>
      </c>
      <c r="G74" s="51">
        <v>1459588330</v>
      </c>
      <c r="H74" s="51">
        <v>0</v>
      </c>
      <c r="I74" s="51">
        <v>2643523041</v>
      </c>
      <c r="J74" s="51">
        <v>797609721</v>
      </c>
      <c r="K74" s="51">
        <v>1845913320</v>
      </c>
      <c r="L74" s="53">
        <f>IFERROR(G74/E74,0)*100</f>
        <v>0</v>
      </c>
      <c r="M74" s="54">
        <f>IFERROR(G74/F74,0)*100</f>
        <v>35.572720260924157</v>
      </c>
      <c r="O74" s="9" t="str">
        <f t="shared" si="6"/>
        <v/>
      </c>
      <c r="P74" s="9" t="str">
        <f t="shared" si="7"/>
        <v/>
      </c>
    </row>
    <row r="75" spans="2:16" s="5" customFormat="1" ht="20.100000000000001" customHeight="1" x14ac:dyDescent="0.15">
      <c r="B75" s="60"/>
      <c r="C75" s="63" t="s">
        <v>85</v>
      </c>
      <c r="D75" s="63"/>
      <c r="E75" s="64"/>
      <c r="F75" s="64">
        <v>4103111371</v>
      </c>
      <c r="G75" s="64">
        <v>1459588330</v>
      </c>
      <c r="H75" s="64">
        <v>0</v>
      </c>
      <c r="I75" s="37">
        <v>2643523041</v>
      </c>
      <c r="J75" s="37">
        <v>797609721</v>
      </c>
      <c r="K75" s="37">
        <v>1845913320</v>
      </c>
      <c r="L75" s="65">
        <f>IFERROR(G75/E75,0)*100</f>
        <v>0</v>
      </c>
      <c r="M75" s="66">
        <f>IFERROR(G75/F75,0)*100</f>
        <v>35.572720260924157</v>
      </c>
      <c r="O75" s="9" t="str">
        <f t="shared" si="6"/>
        <v/>
      </c>
      <c r="P75" s="9" t="str">
        <f t="shared" si="7"/>
        <v/>
      </c>
    </row>
    <row r="76" spans="2:16" s="5" customFormat="1" ht="20.100000000000001" customHeight="1" x14ac:dyDescent="0.15">
      <c r="B76" s="58" t="s">
        <v>87</v>
      </c>
      <c r="C76" s="59"/>
      <c r="D76" s="59"/>
      <c r="E76" s="51">
        <v>0</v>
      </c>
      <c r="F76" s="51">
        <v>4000000</v>
      </c>
      <c r="G76" s="51">
        <v>0</v>
      </c>
      <c r="H76" s="51">
        <v>0</v>
      </c>
      <c r="I76" s="51">
        <v>4000000</v>
      </c>
      <c r="J76" s="51">
        <v>4000000</v>
      </c>
      <c r="K76" s="51">
        <v>0</v>
      </c>
      <c r="L76" s="53">
        <f t="shared" si="2"/>
        <v>0</v>
      </c>
      <c r="M76" s="54">
        <f t="shared" si="3"/>
        <v>0</v>
      </c>
      <c r="O76" s="9" t="str">
        <f t="shared" si="6"/>
        <v/>
      </c>
      <c r="P76" s="9" t="str">
        <f t="shared" si="7"/>
        <v/>
      </c>
    </row>
    <row r="77" spans="2:16" s="5" customFormat="1" ht="20.100000000000001" customHeight="1" thickBot="1" x14ac:dyDescent="0.2">
      <c r="B77" s="72"/>
      <c r="C77" s="67" t="s">
        <v>88</v>
      </c>
      <c r="D77" s="67"/>
      <c r="E77" s="68"/>
      <c r="F77" s="68">
        <v>4000000</v>
      </c>
      <c r="G77" s="68">
        <v>0</v>
      </c>
      <c r="H77" s="68">
        <v>0</v>
      </c>
      <c r="I77" s="69">
        <v>4000000</v>
      </c>
      <c r="J77" s="69">
        <v>4000000</v>
      </c>
      <c r="K77" s="69">
        <v>0</v>
      </c>
      <c r="L77" s="70">
        <f t="shared" si="2"/>
        <v>0</v>
      </c>
      <c r="M77" s="71">
        <f t="shared" si="3"/>
        <v>0</v>
      </c>
      <c r="O77" s="9" t="str">
        <f t="shared" si="6"/>
        <v/>
      </c>
      <c r="P77" s="9" t="str">
        <f t="shared" si="7"/>
        <v/>
      </c>
    </row>
  </sheetData>
  <sheetProtection selectLockedCells="1"/>
  <mergeCells count="12">
    <mergeCell ref="B8:D8"/>
    <mergeCell ref="B23:B27"/>
    <mergeCell ref="B29:B33"/>
    <mergeCell ref="B37:B39"/>
    <mergeCell ref="B40:D40"/>
    <mergeCell ref="B62:D62"/>
    <mergeCell ref="B2:M2"/>
    <mergeCell ref="L3:M3"/>
    <mergeCell ref="B4:D4"/>
    <mergeCell ref="L4:M4"/>
    <mergeCell ref="L5:M5"/>
    <mergeCell ref="B7:D7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77"/>
  <sheetViews>
    <sheetView showGridLines="0" zoomScaleNormal="100" workbookViewId="0">
      <pane ySplit="7" topLeftCell="A8" activePane="bottomLeft" state="frozen"/>
      <selection pane="bottomLeft" activeCell="I15" sqref="I15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3" t="str">
        <f>B4&amp;L3&amp;"  기타특별회계 세외수입 징수현황"</f>
        <v>2023년  8월  서구  기타특별회계 세외수입 징수현황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27" t="str">
        <f>'군구세외 일반회계'!L3:M3</f>
        <v>서구</v>
      </c>
      <c r="M3" s="127"/>
      <c r="O3" s="3">
        <f>COUNTIF(O7:P77,"err")</f>
        <v>0</v>
      </c>
    </row>
    <row r="4" spans="2:16" s="4" customFormat="1" ht="18.75" customHeight="1" thickBot="1" x14ac:dyDescent="0.2">
      <c r="B4" s="132" t="str">
        <f>'군구세외 일반회계'!B4:D4</f>
        <v xml:space="preserve">2023년  8월  </v>
      </c>
      <c r="C4" s="132"/>
      <c r="D4" s="132"/>
      <c r="E4" s="1"/>
      <c r="F4" s="1"/>
      <c r="G4" s="1"/>
      <c r="H4" s="1"/>
      <c r="I4" s="1"/>
      <c r="J4" s="1"/>
      <c r="K4" s="1"/>
      <c r="L4" s="124" t="s">
        <v>13</v>
      </c>
      <c r="M4" s="124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28" t="s">
        <v>9</v>
      </c>
      <c r="M5" s="129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25" t="s">
        <v>18</v>
      </c>
      <c r="C7" s="126"/>
      <c r="D7" s="126"/>
      <c r="E7" s="26">
        <f t="shared" ref="E7:K7" si="0">E8+E40+E62</f>
        <v>6500904000</v>
      </c>
      <c r="F7" s="26">
        <f t="shared" si="0"/>
        <v>17913061897</v>
      </c>
      <c r="G7" s="26">
        <f t="shared" si="0"/>
        <v>8060537913</v>
      </c>
      <c r="H7" s="26">
        <f t="shared" si="0"/>
        <v>133292250</v>
      </c>
      <c r="I7" s="26">
        <f t="shared" si="0"/>
        <v>9719231734</v>
      </c>
      <c r="J7" s="26">
        <f t="shared" si="0"/>
        <v>9391894514</v>
      </c>
      <c r="K7" s="26">
        <f t="shared" si="0"/>
        <v>327337220</v>
      </c>
      <c r="L7" s="27">
        <f>IFERROR(G7/E7,0)*100</f>
        <v>123.99103129349396</v>
      </c>
      <c r="M7" s="28">
        <f>IFERROR(G7/F7,0)*100</f>
        <v>44.998102275021687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30" t="s">
        <v>19</v>
      </c>
      <c r="C8" s="131"/>
      <c r="D8" s="131"/>
      <c r="E8" s="29">
        <f t="shared" ref="E8:K8" si="1">E9+E12+E22+E28+E34+E36</f>
        <v>2367250000</v>
      </c>
      <c r="F8" s="29">
        <f t="shared" si="1"/>
        <v>1701785650</v>
      </c>
      <c r="G8" s="29">
        <f t="shared" si="1"/>
        <v>1701785650</v>
      </c>
      <c r="H8" s="29">
        <f t="shared" si="1"/>
        <v>0</v>
      </c>
      <c r="I8" s="29">
        <f t="shared" si="1"/>
        <v>0</v>
      </c>
      <c r="J8" s="29">
        <f t="shared" si="1"/>
        <v>0</v>
      </c>
      <c r="K8" s="29">
        <f t="shared" si="1"/>
        <v>0</v>
      </c>
      <c r="L8" s="29">
        <f t="shared" ref="L8:L77" si="2">IFERROR(G8/E8,0)*100</f>
        <v>71.888716865561307</v>
      </c>
      <c r="M8" s="30">
        <f t="shared" ref="M8:M77" si="3">IFERROR(G8/F8,0)*100</f>
        <v>100</v>
      </c>
      <c r="O8" s="9" t="str">
        <f t="shared" ref="O8:O71" si="4">IF(F8=G8+H8+I8,"","err")</f>
        <v/>
      </c>
      <c r="P8" s="9" t="str">
        <f t="shared" ref="P8:P71" si="5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v>0</v>
      </c>
      <c r="F9" s="33">
        <v>0</v>
      </c>
      <c r="G9" s="33">
        <v>0</v>
      </c>
      <c r="H9" s="33">
        <v>0</v>
      </c>
      <c r="I9" s="33">
        <v>0</v>
      </c>
      <c r="J9" s="33">
        <v>0</v>
      </c>
      <c r="K9" s="33">
        <v>0</v>
      </c>
      <c r="L9" s="33">
        <f t="shared" si="2"/>
        <v>0</v>
      </c>
      <c r="M9" s="34">
        <f t="shared" si="3"/>
        <v>0</v>
      </c>
      <c r="O9" s="9" t="str">
        <f t="shared" si="4"/>
        <v/>
      </c>
      <c r="P9" s="9" t="str">
        <f t="shared" si="5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>
        <v>0</v>
      </c>
      <c r="F10" s="36">
        <v>0</v>
      </c>
      <c r="G10" s="36">
        <v>0</v>
      </c>
      <c r="H10" s="36">
        <v>0</v>
      </c>
      <c r="I10" s="37">
        <v>0</v>
      </c>
      <c r="J10" s="37">
        <v>0</v>
      </c>
      <c r="K10" s="37">
        <v>0</v>
      </c>
      <c r="L10" s="37">
        <f t="shared" si="2"/>
        <v>0</v>
      </c>
      <c r="M10" s="38">
        <f t="shared" si="3"/>
        <v>0</v>
      </c>
      <c r="O10" s="9" t="str">
        <f t="shared" si="4"/>
        <v/>
      </c>
      <c r="P10" s="9" t="str">
        <f t="shared" si="5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>
        <v>0</v>
      </c>
      <c r="F11" s="36">
        <v>0</v>
      </c>
      <c r="G11" s="36">
        <v>0</v>
      </c>
      <c r="H11" s="36">
        <v>0</v>
      </c>
      <c r="I11" s="37">
        <v>0</v>
      </c>
      <c r="J11" s="37">
        <v>0</v>
      </c>
      <c r="K11" s="37">
        <v>0</v>
      </c>
      <c r="L11" s="37">
        <f t="shared" si="2"/>
        <v>0</v>
      </c>
      <c r="M11" s="38">
        <f t="shared" si="3"/>
        <v>0</v>
      </c>
      <c r="O11" s="9" t="str">
        <f t="shared" si="4"/>
        <v/>
      </c>
      <c r="P11" s="9" t="str">
        <f t="shared" si="5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v>1837094000</v>
      </c>
      <c r="F12" s="33">
        <v>1024315150</v>
      </c>
      <c r="G12" s="33">
        <v>1024315150</v>
      </c>
      <c r="H12" s="33">
        <v>0</v>
      </c>
      <c r="I12" s="33">
        <v>0</v>
      </c>
      <c r="J12" s="33">
        <v>0</v>
      </c>
      <c r="K12" s="33">
        <v>0</v>
      </c>
      <c r="L12" s="33">
        <f t="shared" si="2"/>
        <v>55.757361898737898</v>
      </c>
      <c r="M12" s="34">
        <f t="shared" si="3"/>
        <v>100</v>
      </c>
      <c r="O12" s="9" t="str">
        <f t="shared" si="4"/>
        <v/>
      </c>
      <c r="P12" s="9" t="str">
        <f t="shared" si="5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>
        <v>0</v>
      </c>
      <c r="F13" s="36">
        <v>0</v>
      </c>
      <c r="G13" s="36">
        <v>0</v>
      </c>
      <c r="H13" s="36">
        <v>0</v>
      </c>
      <c r="I13" s="37">
        <v>0</v>
      </c>
      <c r="J13" s="37">
        <v>0</v>
      </c>
      <c r="K13" s="37">
        <v>0</v>
      </c>
      <c r="L13" s="37">
        <f t="shared" si="2"/>
        <v>0</v>
      </c>
      <c r="M13" s="38">
        <f t="shared" si="3"/>
        <v>0</v>
      </c>
      <c r="O13" s="9" t="str">
        <f t="shared" si="4"/>
        <v/>
      </c>
      <c r="P13" s="9" t="str">
        <f t="shared" si="5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>
        <v>0</v>
      </c>
      <c r="F14" s="36">
        <v>0</v>
      </c>
      <c r="G14" s="36">
        <v>0</v>
      </c>
      <c r="H14" s="36">
        <v>0</v>
      </c>
      <c r="I14" s="37">
        <v>0</v>
      </c>
      <c r="J14" s="37">
        <v>0</v>
      </c>
      <c r="K14" s="37">
        <v>0</v>
      </c>
      <c r="L14" s="37">
        <f t="shared" si="2"/>
        <v>0</v>
      </c>
      <c r="M14" s="38">
        <f t="shared" si="3"/>
        <v>0</v>
      </c>
      <c r="O14" s="9" t="str">
        <f t="shared" si="4"/>
        <v/>
      </c>
      <c r="P14" s="9" t="str">
        <f t="shared" si="5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>
        <v>0</v>
      </c>
      <c r="F15" s="36">
        <v>0</v>
      </c>
      <c r="G15" s="36">
        <v>0</v>
      </c>
      <c r="H15" s="36">
        <v>0</v>
      </c>
      <c r="I15" s="37">
        <v>0</v>
      </c>
      <c r="J15" s="37">
        <v>0</v>
      </c>
      <c r="K15" s="37">
        <v>0</v>
      </c>
      <c r="L15" s="37">
        <f t="shared" si="2"/>
        <v>0</v>
      </c>
      <c r="M15" s="38">
        <f t="shared" si="3"/>
        <v>0</v>
      </c>
      <c r="O15" s="9" t="str">
        <f t="shared" si="4"/>
        <v/>
      </c>
      <c r="P15" s="9" t="str">
        <f t="shared" si="5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>
        <v>0</v>
      </c>
      <c r="F16" s="36">
        <v>0</v>
      </c>
      <c r="G16" s="36">
        <v>0</v>
      </c>
      <c r="H16" s="36">
        <v>0</v>
      </c>
      <c r="I16" s="37">
        <v>0</v>
      </c>
      <c r="J16" s="37">
        <v>0</v>
      </c>
      <c r="K16" s="37">
        <v>0</v>
      </c>
      <c r="L16" s="37">
        <f t="shared" si="2"/>
        <v>0</v>
      </c>
      <c r="M16" s="38">
        <f t="shared" si="3"/>
        <v>0</v>
      </c>
      <c r="O16" s="9" t="str">
        <f t="shared" si="4"/>
        <v/>
      </c>
      <c r="P16" s="9" t="str">
        <f t="shared" si="5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>
        <v>0</v>
      </c>
      <c r="F17" s="36">
        <v>0</v>
      </c>
      <c r="G17" s="36">
        <v>0</v>
      </c>
      <c r="H17" s="36">
        <v>0</v>
      </c>
      <c r="I17" s="37">
        <v>0</v>
      </c>
      <c r="J17" s="37">
        <v>0</v>
      </c>
      <c r="K17" s="37">
        <v>0</v>
      </c>
      <c r="L17" s="37">
        <f t="shared" si="2"/>
        <v>0</v>
      </c>
      <c r="M17" s="38">
        <f t="shared" si="3"/>
        <v>0</v>
      </c>
      <c r="O17" s="9" t="str">
        <f t="shared" si="4"/>
        <v/>
      </c>
      <c r="P17" s="9" t="str">
        <f t="shared" si="5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>
        <v>0</v>
      </c>
      <c r="F18" s="36">
        <v>0</v>
      </c>
      <c r="G18" s="36">
        <v>0</v>
      </c>
      <c r="H18" s="36">
        <v>0</v>
      </c>
      <c r="I18" s="37">
        <v>0</v>
      </c>
      <c r="J18" s="37">
        <v>0</v>
      </c>
      <c r="K18" s="37">
        <v>0</v>
      </c>
      <c r="L18" s="37">
        <f t="shared" si="2"/>
        <v>0</v>
      </c>
      <c r="M18" s="38">
        <f t="shared" si="3"/>
        <v>0</v>
      </c>
      <c r="O18" s="9" t="str">
        <f t="shared" si="4"/>
        <v/>
      </c>
      <c r="P18" s="9" t="str">
        <f t="shared" si="5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>
        <v>0</v>
      </c>
      <c r="F19" s="36">
        <v>0</v>
      </c>
      <c r="G19" s="36">
        <v>0</v>
      </c>
      <c r="H19" s="36">
        <v>0</v>
      </c>
      <c r="I19" s="37">
        <v>0</v>
      </c>
      <c r="J19" s="37">
        <v>0</v>
      </c>
      <c r="K19" s="37">
        <v>0</v>
      </c>
      <c r="L19" s="37">
        <f t="shared" si="2"/>
        <v>0</v>
      </c>
      <c r="M19" s="38">
        <f t="shared" si="3"/>
        <v>0</v>
      </c>
      <c r="O19" s="9" t="str">
        <f t="shared" si="4"/>
        <v/>
      </c>
      <c r="P19" s="9" t="str">
        <f t="shared" si="5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>
        <v>1837094000</v>
      </c>
      <c r="F20" s="36">
        <v>1024315150</v>
      </c>
      <c r="G20" s="36">
        <v>1024315150</v>
      </c>
      <c r="H20" s="36">
        <v>0</v>
      </c>
      <c r="I20" s="37">
        <v>0</v>
      </c>
      <c r="J20" s="37">
        <v>0</v>
      </c>
      <c r="K20" s="37">
        <v>0</v>
      </c>
      <c r="L20" s="37"/>
      <c r="M20" s="38"/>
      <c r="O20" s="9" t="str">
        <f t="shared" si="4"/>
        <v/>
      </c>
      <c r="P20" s="9" t="str">
        <f t="shared" si="5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>
        <v>0</v>
      </c>
      <c r="F21" s="36">
        <v>0</v>
      </c>
      <c r="G21" s="36">
        <v>0</v>
      </c>
      <c r="H21" s="36">
        <v>0</v>
      </c>
      <c r="I21" s="37">
        <v>0</v>
      </c>
      <c r="J21" s="37">
        <v>0</v>
      </c>
      <c r="K21" s="37">
        <v>0</v>
      </c>
      <c r="L21" s="37">
        <f t="shared" si="2"/>
        <v>0</v>
      </c>
      <c r="M21" s="38">
        <f t="shared" si="3"/>
        <v>0</v>
      </c>
      <c r="O21" s="9" t="str">
        <f t="shared" si="4"/>
        <v/>
      </c>
      <c r="P21" s="9" t="str">
        <f t="shared" si="5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v>0</v>
      </c>
      <c r="F22" s="33">
        <v>0</v>
      </c>
      <c r="G22" s="33">
        <v>0</v>
      </c>
      <c r="H22" s="33">
        <v>0</v>
      </c>
      <c r="I22" s="33">
        <v>0</v>
      </c>
      <c r="J22" s="33">
        <v>0</v>
      </c>
      <c r="K22" s="33">
        <v>0</v>
      </c>
      <c r="L22" s="33">
        <f t="shared" si="2"/>
        <v>0</v>
      </c>
      <c r="M22" s="34">
        <f t="shared" si="3"/>
        <v>0</v>
      </c>
      <c r="O22" s="9" t="str">
        <f t="shared" si="4"/>
        <v/>
      </c>
      <c r="P22" s="9" t="str">
        <f t="shared" si="5"/>
        <v/>
      </c>
    </row>
    <row r="23" spans="2:16" s="9" customFormat="1" ht="20.100000000000001" customHeight="1" x14ac:dyDescent="0.15">
      <c r="B23" s="122"/>
      <c r="C23" s="35" t="s">
        <v>34</v>
      </c>
      <c r="D23" s="35"/>
      <c r="E23" s="36">
        <v>0</v>
      </c>
      <c r="F23" s="36">
        <v>0</v>
      </c>
      <c r="G23" s="36">
        <v>0</v>
      </c>
      <c r="H23" s="36">
        <v>0</v>
      </c>
      <c r="I23" s="37">
        <v>0</v>
      </c>
      <c r="J23" s="37">
        <v>0</v>
      </c>
      <c r="K23" s="37">
        <v>0</v>
      </c>
      <c r="L23" s="37">
        <f t="shared" si="2"/>
        <v>0</v>
      </c>
      <c r="M23" s="38">
        <f t="shared" si="3"/>
        <v>0</v>
      </c>
      <c r="O23" s="9" t="str">
        <f t="shared" si="4"/>
        <v/>
      </c>
      <c r="P23" s="9" t="str">
        <f t="shared" si="5"/>
        <v/>
      </c>
    </row>
    <row r="24" spans="2:16" s="9" customFormat="1" ht="20.100000000000001" customHeight="1" x14ac:dyDescent="0.15">
      <c r="B24" s="122"/>
      <c r="C24" s="35" t="s">
        <v>35</v>
      </c>
      <c r="D24" s="35"/>
      <c r="E24" s="36">
        <v>0</v>
      </c>
      <c r="F24" s="36">
        <v>0</v>
      </c>
      <c r="G24" s="36">
        <v>0</v>
      </c>
      <c r="H24" s="36">
        <v>0</v>
      </c>
      <c r="I24" s="37">
        <v>0</v>
      </c>
      <c r="J24" s="37">
        <v>0</v>
      </c>
      <c r="K24" s="37">
        <v>0</v>
      </c>
      <c r="L24" s="37">
        <f t="shared" si="2"/>
        <v>0</v>
      </c>
      <c r="M24" s="38">
        <f t="shared" si="3"/>
        <v>0</v>
      </c>
      <c r="O24" s="9" t="str">
        <f t="shared" si="4"/>
        <v/>
      </c>
      <c r="P24" s="9" t="str">
        <f t="shared" si="5"/>
        <v/>
      </c>
    </row>
    <row r="25" spans="2:16" s="9" customFormat="1" ht="20.100000000000001" customHeight="1" x14ac:dyDescent="0.15">
      <c r="B25" s="122"/>
      <c r="C25" s="35" t="s">
        <v>36</v>
      </c>
      <c r="D25" s="35"/>
      <c r="E25" s="36">
        <v>0</v>
      </c>
      <c r="F25" s="36">
        <v>0</v>
      </c>
      <c r="G25" s="36">
        <v>0</v>
      </c>
      <c r="H25" s="36">
        <v>0</v>
      </c>
      <c r="I25" s="37">
        <v>0</v>
      </c>
      <c r="J25" s="37">
        <v>0</v>
      </c>
      <c r="K25" s="37">
        <v>0</v>
      </c>
      <c r="L25" s="37">
        <f t="shared" si="2"/>
        <v>0</v>
      </c>
      <c r="M25" s="38">
        <f t="shared" si="3"/>
        <v>0</v>
      </c>
      <c r="O25" s="9" t="str">
        <f t="shared" si="4"/>
        <v/>
      </c>
      <c r="P25" s="9" t="str">
        <f t="shared" si="5"/>
        <v/>
      </c>
    </row>
    <row r="26" spans="2:16" s="9" customFormat="1" ht="20.100000000000001" customHeight="1" x14ac:dyDescent="0.15">
      <c r="B26" s="122"/>
      <c r="C26" s="35" t="s">
        <v>37</v>
      </c>
      <c r="D26" s="35"/>
      <c r="E26" s="36">
        <v>0</v>
      </c>
      <c r="F26" s="36">
        <v>0</v>
      </c>
      <c r="G26" s="36">
        <v>0</v>
      </c>
      <c r="H26" s="36">
        <v>0</v>
      </c>
      <c r="I26" s="37">
        <v>0</v>
      </c>
      <c r="J26" s="37">
        <v>0</v>
      </c>
      <c r="K26" s="37">
        <v>0</v>
      </c>
      <c r="L26" s="37"/>
      <c r="M26" s="38"/>
      <c r="O26" s="9" t="str">
        <f t="shared" si="4"/>
        <v/>
      </c>
      <c r="P26" s="9" t="str">
        <f t="shared" si="5"/>
        <v/>
      </c>
    </row>
    <row r="27" spans="2:16" s="9" customFormat="1" ht="20.100000000000001" customHeight="1" x14ac:dyDescent="0.15">
      <c r="B27" s="122"/>
      <c r="C27" s="35" t="s">
        <v>38</v>
      </c>
      <c r="D27" s="35"/>
      <c r="E27" s="36">
        <v>0</v>
      </c>
      <c r="F27" s="36">
        <v>0</v>
      </c>
      <c r="G27" s="36">
        <v>0</v>
      </c>
      <c r="H27" s="36">
        <v>0</v>
      </c>
      <c r="I27" s="37">
        <v>0</v>
      </c>
      <c r="J27" s="37">
        <v>0</v>
      </c>
      <c r="K27" s="37">
        <v>0</v>
      </c>
      <c r="L27" s="37">
        <f t="shared" si="2"/>
        <v>0</v>
      </c>
      <c r="M27" s="38">
        <f t="shared" si="3"/>
        <v>0</v>
      </c>
      <c r="O27" s="9" t="str">
        <f t="shared" si="4"/>
        <v/>
      </c>
      <c r="P27" s="9" t="str">
        <f t="shared" si="5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v>0</v>
      </c>
      <c r="F28" s="33">
        <v>65000000</v>
      </c>
      <c r="G28" s="33">
        <v>65000000</v>
      </c>
      <c r="H28" s="33">
        <v>0</v>
      </c>
      <c r="I28" s="33">
        <v>0</v>
      </c>
      <c r="J28" s="33">
        <v>0</v>
      </c>
      <c r="K28" s="33">
        <v>0</v>
      </c>
      <c r="L28" s="33">
        <f t="shared" si="2"/>
        <v>0</v>
      </c>
      <c r="M28" s="34">
        <f t="shared" si="3"/>
        <v>100</v>
      </c>
      <c r="O28" s="9" t="str">
        <f t="shared" si="4"/>
        <v/>
      </c>
      <c r="P28" s="9" t="str">
        <f t="shared" si="5"/>
        <v/>
      </c>
    </row>
    <row r="29" spans="2:16" s="9" customFormat="1" ht="20.100000000000001" customHeight="1" x14ac:dyDescent="0.15">
      <c r="B29" s="122"/>
      <c r="C29" s="35" t="s">
        <v>40</v>
      </c>
      <c r="D29" s="35"/>
      <c r="E29" s="36">
        <v>0</v>
      </c>
      <c r="F29" s="36">
        <v>0</v>
      </c>
      <c r="G29" s="36">
        <v>0</v>
      </c>
      <c r="H29" s="36">
        <v>0</v>
      </c>
      <c r="I29" s="37">
        <v>0</v>
      </c>
      <c r="J29" s="37">
        <v>0</v>
      </c>
      <c r="K29" s="37">
        <v>0</v>
      </c>
      <c r="L29" s="37">
        <f t="shared" si="2"/>
        <v>0</v>
      </c>
      <c r="M29" s="38">
        <f t="shared" si="3"/>
        <v>0</v>
      </c>
      <c r="O29" s="9" t="str">
        <f t="shared" si="4"/>
        <v/>
      </c>
      <c r="P29" s="9" t="str">
        <f t="shared" si="5"/>
        <v/>
      </c>
    </row>
    <row r="30" spans="2:16" s="9" customFormat="1" ht="20.100000000000001" customHeight="1" x14ac:dyDescent="0.15">
      <c r="B30" s="122"/>
      <c r="C30" s="35" t="s">
        <v>41</v>
      </c>
      <c r="D30" s="35"/>
      <c r="E30" s="36">
        <v>0</v>
      </c>
      <c r="F30" s="36">
        <v>0</v>
      </c>
      <c r="G30" s="36">
        <v>0</v>
      </c>
      <c r="H30" s="36">
        <v>0</v>
      </c>
      <c r="I30" s="37">
        <v>0</v>
      </c>
      <c r="J30" s="37">
        <v>0</v>
      </c>
      <c r="K30" s="37">
        <v>0</v>
      </c>
      <c r="L30" s="37">
        <f t="shared" si="2"/>
        <v>0</v>
      </c>
      <c r="M30" s="38">
        <f t="shared" si="3"/>
        <v>0</v>
      </c>
      <c r="O30" s="9" t="str">
        <f t="shared" si="4"/>
        <v/>
      </c>
      <c r="P30" s="9" t="str">
        <f t="shared" si="5"/>
        <v/>
      </c>
    </row>
    <row r="31" spans="2:16" s="9" customFormat="1" ht="20.100000000000001" customHeight="1" x14ac:dyDescent="0.15">
      <c r="B31" s="122"/>
      <c r="C31" s="35" t="s">
        <v>42</v>
      </c>
      <c r="D31" s="35"/>
      <c r="E31" s="36">
        <v>0</v>
      </c>
      <c r="F31" s="36">
        <v>65000000</v>
      </c>
      <c r="G31" s="36">
        <v>65000000</v>
      </c>
      <c r="H31" s="36">
        <v>0</v>
      </c>
      <c r="I31" s="37">
        <v>0</v>
      </c>
      <c r="J31" s="37">
        <v>0</v>
      </c>
      <c r="K31" s="37">
        <v>0</v>
      </c>
      <c r="L31" s="37">
        <f t="shared" si="2"/>
        <v>0</v>
      </c>
      <c r="M31" s="38">
        <f t="shared" si="3"/>
        <v>100</v>
      </c>
      <c r="O31" s="9" t="str">
        <f t="shared" si="4"/>
        <v/>
      </c>
      <c r="P31" s="9" t="str">
        <f t="shared" si="5"/>
        <v/>
      </c>
    </row>
    <row r="32" spans="2:16" s="9" customFormat="1" ht="20.100000000000001" customHeight="1" x14ac:dyDescent="0.15">
      <c r="B32" s="122"/>
      <c r="C32" s="35" t="s">
        <v>43</v>
      </c>
      <c r="D32" s="35"/>
      <c r="E32" s="36">
        <v>0</v>
      </c>
      <c r="F32" s="36">
        <v>0</v>
      </c>
      <c r="G32" s="36">
        <v>0</v>
      </c>
      <c r="H32" s="36">
        <v>0</v>
      </c>
      <c r="I32" s="37">
        <v>0</v>
      </c>
      <c r="J32" s="37">
        <v>0</v>
      </c>
      <c r="K32" s="37">
        <v>0</v>
      </c>
      <c r="L32" s="37">
        <f t="shared" si="2"/>
        <v>0</v>
      </c>
      <c r="M32" s="38">
        <f t="shared" si="3"/>
        <v>0</v>
      </c>
      <c r="O32" s="9" t="str">
        <f t="shared" si="4"/>
        <v/>
      </c>
      <c r="P32" s="9" t="str">
        <f t="shared" si="5"/>
        <v/>
      </c>
    </row>
    <row r="33" spans="2:16" s="9" customFormat="1" ht="20.100000000000001" customHeight="1" x14ac:dyDescent="0.15">
      <c r="B33" s="122"/>
      <c r="C33" s="35" t="s">
        <v>44</v>
      </c>
      <c r="D33" s="35"/>
      <c r="E33" s="36">
        <v>0</v>
      </c>
      <c r="F33" s="36">
        <v>0</v>
      </c>
      <c r="G33" s="36">
        <v>0</v>
      </c>
      <c r="H33" s="36">
        <v>0</v>
      </c>
      <c r="I33" s="37">
        <v>0</v>
      </c>
      <c r="J33" s="37">
        <v>0</v>
      </c>
      <c r="K33" s="37">
        <v>0</v>
      </c>
      <c r="L33" s="37">
        <f t="shared" si="2"/>
        <v>0</v>
      </c>
      <c r="M33" s="38">
        <f t="shared" si="3"/>
        <v>0</v>
      </c>
      <c r="O33" s="9" t="str">
        <f t="shared" si="4"/>
        <v/>
      </c>
      <c r="P33" s="9" t="str">
        <f t="shared" si="5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v>0</v>
      </c>
      <c r="F34" s="33">
        <v>0</v>
      </c>
      <c r="G34" s="33">
        <v>0</v>
      </c>
      <c r="H34" s="33">
        <v>0</v>
      </c>
      <c r="I34" s="33">
        <v>0</v>
      </c>
      <c r="J34" s="33">
        <v>0</v>
      </c>
      <c r="K34" s="33">
        <v>0</v>
      </c>
      <c r="L34" s="33">
        <f t="shared" si="2"/>
        <v>0</v>
      </c>
      <c r="M34" s="34">
        <f t="shared" si="3"/>
        <v>0</v>
      </c>
      <c r="O34" s="9" t="str">
        <f t="shared" si="4"/>
        <v/>
      </c>
      <c r="P34" s="9" t="str">
        <f t="shared" si="5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>
        <v>0</v>
      </c>
      <c r="F35" s="36">
        <v>0</v>
      </c>
      <c r="G35" s="36">
        <v>0</v>
      </c>
      <c r="H35" s="36">
        <v>0</v>
      </c>
      <c r="I35" s="37">
        <v>0</v>
      </c>
      <c r="J35" s="37">
        <v>0</v>
      </c>
      <c r="K35" s="37">
        <v>0</v>
      </c>
      <c r="L35" s="37">
        <f>IFERROR(G35/E35,0)*100</f>
        <v>0</v>
      </c>
      <c r="M35" s="38">
        <f>IFERROR(G35/F35,0)*100</f>
        <v>0</v>
      </c>
      <c r="O35" s="9" t="str">
        <f t="shared" si="4"/>
        <v/>
      </c>
      <c r="P35" s="9" t="str">
        <f t="shared" si="5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v>530156000</v>
      </c>
      <c r="F36" s="33">
        <v>612470500</v>
      </c>
      <c r="G36" s="33">
        <v>612470500</v>
      </c>
      <c r="H36" s="33">
        <v>0</v>
      </c>
      <c r="I36" s="33">
        <v>0</v>
      </c>
      <c r="J36" s="33">
        <v>0</v>
      </c>
      <c r="K36" s="33">
        <v>0</v>
      </c>
      <c r="L36" s="39">
        <f t="shared" si="2"/>
        <v>115.52646768121082</v>
      </c>
      <c r="M36" s="40">
        <f t="shared" si="3"/>
        <v>100</v>
      </c>
      <c r="O36" s="9" t="str">
        <f t="shared" si="4"/>
        <v/>
      </c>
      <c r="P36" s="9" t="str">
        <f t="shared" si="5"/>
        <v/>
      </c>
    </row>
    <row r="37" spans="2:16" s="9" customFormat="1" ht="20.100000000000001" customHeight="1" x14ac:dyDescent="0.15">
      <c r="B37" s="122"/>
      <c r="C37" s="35" t="s">
        <v>47</v>
      </c>
      <c r="D37" s="35"/>
      <c r="E37" s="36">
        <v>530156000</v>
      </c>
      <c r="F37" s="36">
        <v>612470500</v>
      </c>
      <c r="G37" s="36">
        <v>612470500</v>
      </c>
      <c r="H37" s="36">
        <v>0</v>
      </c>
      <c r="I37" s="37">
        <v>0</v>
      </c>
      <c r="J37" s="37">
        <v>0</v>
      </c>
      <c r="K37" s="37">
        <v>0</v>
      </c>
      <c r="L37" s="41">
        <f t="shared" si="2"/>
        <v>115.52646768121082</v>
      </c>
      <c r="M37" s="42">
        <f t="shared" si="3"/>
        <v>100</v>
      </c>
      <c r="O37" s="9" t="str">
        <f t="shared" si="4"/>
        <v/>
      </c>
      <c r="P37" s="9" t="str">
        <f t="shared" si="5"/>
        <v/>
      </c>
    </row>
    <row r="38" spans="2:16" s="9" customFormat="1" ht="20.100000000000001" customHeight="1" x14ac:dyDescent="0.15">
      <c r="B38" s="122"/>
      <c r="C38" s="35" t="s">
        <v>48</v>
      </c>
      <c r="D38" s="35"/>
      <c r="E38" s="36">
        <v>0</v>
      </c>
      <c r="F38" s="36">
        <v>0</v>
      </c>
      <c r="G38" s="36">
        <v>0</v>
      </c>
      <c r="H38" s="36">
        <v>0</v>
      </c>
      <c r="I38" s="37">
        <v>0</v>
      </c>
      <c r="J38" s="37">
        <v>0</v>
      </c>
      <c r="K38" s="37">
        <v>0</v>
      </c>
      <c r="L38" s="41">
        <f t="shared" si="2"/>
        <v>0</v>
      </c>
      <c r="M38" s="42">
        <f t="shared" si="3"/>
        <v>0</v>
      </c>
      <c r="O38" s="9" t="str">
        <f t="shared" si="4"/>
        <v/>
      </c>
      <c r="P38" s="9" t="str">
        <f t="shared" si="5"/>
        <v/>
      </c>
    </row>
    <row r="39" spans="2:16" s="10" customFormat="1" ht="20.100000000000001" customHeight="1" x14ac:dyDescent="0.15">
      <c r="B39" s="122"/>
      <c r="C39" s="35" t="s">
        <v>49</v>
      </c>
      <c r="D39" s="35"/>
      <c r="E39" s="36">
        <v>0</v>
      </c>
      <c r="F39" s="36">
        <v>0</v>
      </c>
      <c r="G39" s="36">
        <v>0</v>
      </c>
      <c r="H39" s="36">
        <v>0</v>
      </c>
      <c r="I39" s="37">
        <v>0</v>
      </c>
      <c r="J39" s="37">
        <v>0</v>
      </c>
      <c r="K39" s="37">
        <v>0</v>
      </c>
      <c r="L39" s="41">
        <f t="shared" si="2"/>
        <v>0</v>
      </c>
      <c r="M39" s="42">
        <f t="shared" si="3"/>
        <v>0</v>
      </c>
      <c r="O39" s="9" t="str">
        <f t="shared" si="4"/>
        <v/>
      </c>
      <c r="P39" s="9" t="str">
        <f t="shared" si="5"/>
        <v/>
      </c>
    </row>
    <row r="40" spans="2:16" s="10" customFormat="1" ht="20.100000000000001" customHeight="1" x14ac:dyDescent="0.15">
      <c r="B40" s="120" t="s">
        <v>50</v>
      </c>
      <c r="C40" s="121"/>
      <c r="D40" s="121"/>
      <c r="E40" s="43">
        <v>981654000</v>
      </c>
      <c r="F40" s="43">
        <v>11530134557</v>
      </c>
      <c r="G40" s="43">
        <v>2759495083</v>
      </c>
      <c r="H40" s="43">
        <v>133292250</v>
      </c>
      <c r="I40" s="43">
        <v>8637347224</v>
      </c>
      <c r="J40" s="43">
        <v>8637347224</v>
      </c>
      <c r="K40" s="43">
        <v>0</v>
      </c>
      <c r="L40" s="44">
        <f t="shared" si="2"/>
        <v>281.10669166529141</v>
      </c>
      <c r="M40" s="45">
        <f t="shared" si="3"/>
        <v>23.932895746864443</v>
      </c>
      <c r="O40" s="9" t="str">
        <f t="shared" si="4"/>
        <v/>
      </c>
      <c r="P40" s="9" t="str">
        <f t="shared" si="5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v>65000000</v>
      </c>
      <c r="F41" s="33">
        <v>0</v>
      </c>
      <c r="G41" s="33">
        <v>0</v>
      </c>
      <c r="H41" s="33">
        <v>0</v>
      </c>
      <c r="I41" s="33">
        <v>0</v>
      </c>
      <c r="J41" s="33">
        <v>0</v>
      </c>
      <c r="K41" s="33">
        <v>0</v>
      </c>
      <c r="L41" s="39">
        <f t="shared" si="2"/>
        <v>0</v>
      </c>
      <c r="M41" s="40">
        <f t="shared" si="3"/>
        <v>0</v>
      </c>
      <c r="O41" s="9" t="str">
        <f t="shared" si="4"/>
        <v/>
      </c>
      <c r="P41" s="9" t="str">
        <f t="shared" si="5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>
        <v>0</v>
      </c>
      <c r="F42" s="47">
        <v>0</v>
      </c>
      <c r="G42" s="47">
        <v>0</v>
      </c>
      <c r="H42" s="47">
        <v>0</v>
      </c>
      <c r="I42" s="37">
        <v>0</v>
      </c>
      <c r="J42" s="37">
        <v>0</v>
      </c>
      <c r="K42" s="37">
        <v>0</v>
      </c>
      <c r="L42" s="41">
        <f t="shared" si="2"/>
        <v>0</v>
      </c>
      <c r="M42" s="42">
        <f t="shared" si="3"/>
        <v>0</v>
      </c>
      <c r="O42" s="9" t="str">
        <f t="shared" si="4"/>
        <v/>
      </c>
      <c r="P42" s="9" t="str">
        <f t="shared" si="5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>
        <v>0</v>
      </c>
      <c r="F43" s="47">
        <v>0</v>
      </c>
      <c r="G43" s="47">
        <v>0</v>
      </c>
      <c r="H43" s="47">
        <v>0</v>
      </c>
      <c r="I43" s="37">
        <v>0</v>
      </c>
      <c r="J43" s="37">
        <v>0</v>
      </c>
      <c r="K43" s="37">
        <v>0</v>
      </c>
      <c r="L43" s="41">
        <f t="shared" si="2"/>
        <v>0</v>
      </c>
      <c r="M43" s="42">
        <f t="shared" si="3"/>
        <v>0</v>
      </c>
      <c r="O43" s="9" t="str">
        <f t="shared" si="4"/>
        <v/>
      </c>
      <c r="P43" s="9" t="str">
        <f t="shared" si="5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>
        <v>65000000</v>
      </c>
      <c r="F44" s="47">
        <v>0</v>
      </c>
      <c r="G44" s="47">
        <v>0</v>
      </c>
      <c r="H44" s="47">
        <v>0</v>
      </c>
      <c r="I44" s="37">
        <v>0</v>
      </c>
      <c r="J44" s="37">
        <v>0</v>
      </c>
      <c r="K44" s="37">
        <v>0</v>
      </c>
      <c r="L44" s="41"/>
      <c r="M44" s="42"/>
      <c r="O44" s="9" t="str">
        <f t="shared" si="4"/>
        <v/>
      </c>
      <c r="P44" s="9" t="str">
        <f t="shared" si="5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>
        <v>0</v>
      </c>
      <c r="F45" s="47">
        <v>0</v>
      </c>
      <c r="G45" s="47">
        <v>0</v>
      </c>
      <c r="H45" s="47">
        <v>0</v>
      </c>
      <c r="I45" s="37">
        <v>0</v>
      </c>
      <c r="J45" s="37">
        <v>0</v>
      </c>
      <c r="K45" s="37">
        <v>0</v>
      </c>
      <c r="L45" s="41">
        <f t="shared" si="2"/>
        <v>0</v>
      </c>
      <c r="M45" s="42">
        <f t="shared" si="3"/>
        <v>0</v>
      </c>
      <c r="O45" s="9" t="str">
        <f t="shared" si="4"/>
        <v/>
      </c>
      <c r="P45" s="9" t="str">
        <f t="shared" si="5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v>0</v>
      </c>
      <c r="F46" s="33">
        <v>0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39">
        <f t="shared" si="2"/>
        <v>0</v>
      </c>
      <c r="M46" s="40">
        <f t="shared" si="3"/>
        <v>0</v>
      </c>
      <c r="O46" s="9" t="str">
        <f t="shared" si="4"/>
        <v/>
      </c>
      <c r="P46" s="9" t="str">
        <f t="shared" si="5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>
        <v>0</v>
      </c>
      <c r="F47" s="47">
        <v>0</v>
      </c>
      <c r="G47" s="47">
        <v>0</v>
      </c>
      <c r="H47" s="47">
        <v>0</v>
      </c>
      <c r="I47" s="37">
        <v>0</v>
      </c>
      <c r="J47" s="37">
        <v>0</v>
      </c>
      <c r="K47" s="37">
        <v>0</v>
      </c>
      <c r="L47" s="41">
        <f>IFERROR(G47/E47,0)*100</f>
        <v>0</v>
      </c>
      <c r="M47" s="42">
        <f>IFERROR(G47/F47,0)*100</f>
        <v>0</v>
      </c>
      <c r="O47" s="9" t="str">
        <f t="shared" si="4"/>
        <v/>
      </c>
      <c r="P47" s="9" t="str">
        <f t="shared" si="5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v>0</v>
      </c>
      <c r="F48" s="33">
        <v>0</v>
      </c>
      <c r="G48" s="33">
        <v>0</v>
      </c>
      <c r="H48" s="33">
        <v>0</v>
      </c>
      <c r="I48" s="33">
        <v>0</v>
      </c>
      <c r="J48" s="33">
        <v>0</v>
      </c>
      <c r="K48" s="33">
        <v>0</v>
      </c>
      <c r="L48" s="39">
        <f t="shared" si="2"/>
        <v>0</v>
      </c>
      <c r="M48" s="40">
        <f t="shared" si="3"/>
        <v>0</v>
      </c>
      <c r="O48" s="9" t="str">
        <f t="shared" si="4"/>
        <v/>
      </c>
      <c r="P48" s="9" t="str">
        <f t="shared" si="5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>
        <v>0</v>
      </c>
      <c r="F49" s="47">
        <v>0</v>
      </c>
      <c r="G49" s="47">
        <v>0</v>
      </c>
      <c r="H49" s="47">
        <v>0</v>
      </c>
      <c r="I49" s="37">
        <v>0</v>
      </c>
      <c r="J49" s="37">
        <v>0</v>
      </c>
      <c r="K49" s="37">
        <v>0</v>
      </c>
      <c r="L49" s="41">
        <f t="shared" si="2"/>
        <v>0</v>
      </c>
      <c r="M49" s="42">
        <f t="shared" si="3"/>
        <v>0</v>
      </c>
      <c r="O49" s="9" t="str">
        <f t="shared" si="4"/>
        <v/>
      </c>
      <c r="P49" s="9" t="str">
        <f t="shared" si="5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>
        <v>0</v>
      </c>
      <c r="F50" s="47">
        <v>0</v>
      </c>
      <c r="G50" s="47">
        <v>0</v>
      </c>
      <c r="H50" s="47">
        <v>0</v>
      </c>
      <c r="I50" s="37">
        <v>0</v>
      </c>
      <c r="J50" s="37">
        <v>0</v>
      </c>
      <c r="K50" s="37">
        <v>0</v>
      </c>
      <c r="L50" s="41">
        <f>IFERROR(G50/E50,0)*100</f>
        <v>0</v>
      </c>
      <c r="M50" s="42">
        <f>IFERROR(G50/F50,0)*100</f>
        <v>0</v>
      </c>
      <c r="O50" s="9" t="str">
        <f t="shared" si="4"/>
        <v/>
      </c>
      <c r="P50" s="9" t="str">
        <f t="shared" si="5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>
        <v>0</v>
      </c>
      <c r="F51" s="47">
        <v>0</v>
      </c>
      <c r="G51" s="47">
        <v>0</v>
      </c>
      <c r="H51" s="47">
        <v>0</v>
      </c>
      <c r="I51" s="37">
        <v>0</v>
      </c>
      <c r="J51" s="37">
        <v>0</v>
      </c>
      <c r="K51" s="37">
        <v>0</v>
      </c>
      <c r="L51" s="41">
        <f t="shared" si="2"/>
        <v>0</v>
      </c>
      <c r="M51" s="42">
        <f t="shared" si="3"/>
        <v>0</v>
      </c>
      <c r="O51" s="9" t="str">
        <f t="shared" si="4"/>
        <v/>
      </c>
      <c r="P51" s="9" t="str">
        <f t="shared" si="5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v>213352000</v>
      </c>
      <c r="F52" s="33">
        <v>2197957510</v>
      </c>
      <c r="G52" s="33">
        <v>2186384320</v>
      </c>
      <c r="H52" s="33">
        <v>0</v>
      </c>
      <c r="I52" s="33">
        <v>11573190</v>
      </c>
      <c r="J52" s="33">
        <v>11573190</v>
      </c>
      <c r="K52" s="33">
        <v>0</v>
      </c>
      <c r="L52" s="39">
        <f t="shared" si="2"/>
        <v>1024.7779819265813</v>
      </c>
      <c r="M52" s="40">
        <f t="shared" si="3"/>
        <v>99.473457064235973</v>
      </c>
      <c r="O52" s="9" t="str">
        <f t="shared" si="4"/>
        <v/>
      </c>
      <c r="P52" s="9" t="str">
        <f t="shared" si="5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>
        <v>0</v>
      </c>
      <c r="F53" s="47">
        <v>0</v>
      </c>
      <c r="G53" s="47">
        <v>0</v>
      </c>
      <c r="H53" s="47">
        <v>0</v>
      </c>
      <c r="I53" s="37">
        <v>0</v>
      </c>
      <c r="J53" s="37">
        <v>0</v>
      </c>
      <c r="K53" s="37">
        <v>0</v>
      </c>
      <c r="L53" s="41">
        <f t="shared" si="2"/>
        <v>0</v>
      </c>
      <c r="M53" s="42">
        <f t="shared" si="3"/>
        <v>0</v>
      </c>
      <c r="O53" s="9" t="str">
        <f t="shared" si="4"/>
        <v/>
      </c>
      <c r="P53" s="9" t="str">
        <f t="shared" si="5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>
        <v>0</v>
      </c>
      <c r="F54" s="47">
        <v>0</v>
      </c>
      <c r="G54" s="47">
        <v>0</v>
      </c>
      <c r="H54" s="47">
        <v>0</v>
      </c>
      <c r="I54" s="37">
        <v>0</v>
      </c>
      <c r="J54" s="37">
        <v>0</v>
      </c>
      <c r="K54" s="37">
        <v>0</v>
      </c>
      <c r="L54" s="41">
        <f t="shared" si="2"/>
        <v>0</v>
      </c>
      <c r="M54" s="42">
        <f t="shared" si="3"/>
        <v>0</v>
      </c>
      <c r="O54" s="9" t="str">
        <f t="shared" si="4"/>
        <v/>
      </c>
      <c r="P54" s="9" t="str">
        <f t="shared" si="5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>
        <v>0</v>
      </c>
      <c r="F55" s="47">
        <v>0</v>
      </c>
      <c r="G55" s="47">
        <v>0</v>
      </c>
      <c r="H55" s="47">
        <v>0</v>
      </c>
      <c r="I55" s="37">
        <v>0</v>
      </c>
      <c r="J55" s="37">
        <v>0</v>
      </c>
      <c r="K55" s="37">
        <v>0</v>
      </c>
      <c r="L55" s="41">
        <f t="shared" si="2"/>
        <v>0</v>
      </c>
      <c r="M55" s="42">
        <f t="shared" si="3"/>
        <v>0</v>
      </c>
      <c r="O55" s="9" t="str">
        <f t="shared" si="4"/>
        <v/>
      </c>
      <c r="P55" s="9" t="str">
        <f t="shared" si="5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>
        <v>0</v>
      </c>
      <c r="F56" s="47">
        <v>0</v>
      </c>
      <c r="G56" s="47">
        <v>0</v>
      </c>
      <c r="H56" s="47">
        <v>0</v>
      </c>
      <c r="I56" s="37">
        <v>0</v>
      </c>
      <c r="J56" s="37">
        <v>0</v>
      </c>
      <c r="K56" s="37">
        <v>0</v>
      </c>
      <c r="L56" s="41">
        <f t="shared" si="2"/>
        <v>0</v>
      </c>
      <c r="M56" s="42">
        <f t="shared" si="3"/>
        <v>0</v>
      </c>
      <c r="O56" s="9" t="str">
        <f t="shared" si="4"/>
        <v/>
      </c>
      <c r="P56" s="9" t="str">
        <f t="shared" si="5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>
        <v>0</v>
      </c>
      <c r="F57" s="47">
        <v>0</v>
      </c>
      <c r="G57" s="47">
        <v>0</v>
      </c>
      <c r="H57" s="47">
        <v>0</v>
      </c>
      <c r="I57" s="37">
        <v>0</v>
      </c>
      <c r="J57" s="37">
        <v>0</v>
      </c>
      <c r="K57" s="37">
        <v>0</v>
      </c>
      <c r="L57" s="41">
        <f t="shared" si="2"/>
        <v>0</v>
      </c>
      <c r="M57" s="42">
        <f t="shared" si="3"/>
        <v>0</v>
      </c>
      <c r="O57" s="9" t="str">
        <f t="shared" si="4"/>
        <v/>
      </c>
      <c r="P57" s="9" t="str">
        <f t="shared" si="5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>
        <v>0</v>
      </c>
      <c r="F58" s="47">
        <v>0</v>
      </c>
      <c r="G58" s="47">
        <v>0</v>
      </c>
      <c r="H58" s="47">
        <v>0</v>
      </c>
      <c r="I58" s="37">
        <v>0</v>
      </c>
      <c r="J58" s="37">
        <v>0</v>
      </c>
      <c r="K58" s="37">
        <v>0</v>
      </c>
      <c r="L58" s="41"/>
      <c r="M58" s="42"/>
      <c r="O58" s="9" t="str">
        <f t="shared" si="4"/>
        <v/>
      </c>
      <c r="P58" s="9" t="str">
        <f t="shared" si="5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>
        <v>213352000</v>
      </c>
      <c r="F59" s="47">
        <v>2197957510</v>
      </c>
      <c r="G59" s="47">
        <v>2186384320</v>
      </c>
      <c r="H59" s="47">
        <v>0</v>
      </c>
      <c r="I59" s="37">
        <v>11573190</v>
      </c>
      <c r="J59" s="37">
        <v>11573190</v>
      </c>
      <c r="K59" s="37">
        <v>0</v>
      </c>
      <c r="L59" s="41">
        <f t="shared" si="2"/>
        <v>1024.7779819265813</v>
      </c>
      <c r="M59" s="42">
        <f t="shared" si="3"/>
        <v>99.473457064235973</v>
      </c>
      <c r="O59" s="9" t="str">
        <f t="shared" si="4"/>
        <v/>
      </c>
      <c r="P59" s="9" t="str">
        <f t="shared" si="5"/>
        <v/>
      </c>
    </row>
    <row r="60" spans="2:16" s="5" customFormat="1" ht="20.100000000000001" customHeight="1" x14ac:dyDescent="0.15">
      <c r="B60" s="31" t="s">
        <v>71</v>
      </c>
      <c r="C60" s="32"/>
      <c r="D60" s="32"/>
      <c r="E60" s="50">
        <v>703302000</v>
      </c>
      <c r="F60" s="50">
        <v>9332177047</v>
      </c>
      <c r="G60" s="50">
        <v>573110763</v>
      </c>
      <c r="H60" s="50">
        <v>133292250</v>
      </c>
      <c r="I60" s="50">
        <v>8625774034</v>
      </c>
      <c r="J60" s="50">
        <v>8625774034</v>
      </c>
      <c r="K60" s="50">
        <v>0</v>
      </c>
      <c r="L60" s="39">
        <f t="shared" si="2"/>
        <v>81.488572903247828</v>
      </c>
      <c r="M60" s="40">
        <f t="shared" si="3"/>
        <v>6.1412332847268152</v>
      </c>
      <c r="O60" s="9" t="str">
        <f t="shared" si="4"/>
        <v/>
      </c>
      <c r="P60" s="9" t="str">
        <f t="shared" si="5"/>
        <v/>
      </c>
    </row>
    <row r="61" spans="2:16" s="5" customFormat="1" ht="20.100000000000001" customHeight="1" x14ac:dyDescent="0.15">
      <c r="B61" s="46"/>
      <c r="C61" s="35" t="s">
        <v>72</v>
      </c>
      <c r="D61" s="35"/>
      <c r="E61" s="47">
        <v>703302000</v>
      </c>
      <c r="F61" s="47">
        <v>9332177047</v>
      </c>
      <c r="G61" s="47">
        <v>573110763</v>
      </c>
      <c r="H61" s="47">
        <v>133292250</v>
      </c>
      <c r="I61" s="37">
        <v>8625774034</v>
      </c>
      <c r="J61" s="37">
        <v>8625774034</v>
      </c>
      <c r="K61" s="37">
        <v>0</v>
      </c>
      <c r="L61" s="41">
        <f>IFERROR(G61/E61,0)*100</f>
        <v>81.488572903247828</v>
      </c>
      <c r="M61" s="42">
        <f>IFERROR(G61/F61,0)*100</f>
        <v>6.1412332847268152</v>
      </c>
      <c r="O61" s="9" t="str">
        <f t="shared" si="4"/>
        <v/>
      </c>
      <c r="P61" s="9" t="str">
        <f t="shared" si="5"/>
        <v/>
      </c>
    </row>
    <row r="62" spans="2:16" s="10" customFormat="1" ht="20.100000000000001" customHeight="1" x14ac:dyDescent="0.15">
      <c r="B62" s="120" t="s">
        <v>73</v>
      </c>
      <c r="C62" s="121"/>
      <c r="D62" s="121"/>
      <c r="E62" s="43">
        <v>3152000000</v>
      </c>
      <c r="F62" s="43">
        <v>4681141690</v>
      </c>
      <c r="G62" s="43">
        <v>3599257180</v>
      </c>
      <c r="H62" s="43">
        <v>0</v>
      </c>
      <c r="I62" s="43">
        <v>1081884510</v>
      </c>
      <c r="J62" s="43">
        <v>754547290</v>
      </c>
      <c r="K62" s="43">
        <v>327337220</v>
      </c>
      <c r="L62" s="44">
        <f t="shared" si="2"/>
        <v>114.18963134517766</v>
      </c>
      <c r="M62" s="45">
        <f t="shared" si="3"/>
        <v>76.888447698322068</v>
      </c>
      <c r="O62" s="9" t="str">
        <f t="shared" si="4"/>
        <v/>
      </c>
      <c r="P62" s="9" t="str">
        <f t="shared" si="5"/>
        <v/>
      </c>
    </row>
    <row r="63" spans="2:16" s="5" customFormat="1" ht="20.100000000000001" customHeight="1" x14ac:dyDescent="0.15">
      <c r="B63" s="31" t="s">
        <v>74</v>
      </c>
      <c r="C63" s="32"/>
      <c r="D63" s="32"/>
      <c r="E63" s="50">
        <v>0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39">
        <f t="shared" si="2"/>
        <v>0</v>
      </c>
      <c r="M63" s="40">
        <f t="shared" si="3"/>
        <v>0</v>
      </c>
      <c r="O63" s="9" t="str">
        <f t="shared" si="4"/>
        <v/>
      </c>
      <c r="P63" s="9" t="str">
        <f t="shared" si="5"/>
        <v/>
      </c>
    </row>
    <row r="64" spans="2:16" s="5" customFormat="1" ht="20.100000000000001" customHeight="1" x14ac:dyDescent="0.15">
      <c r="B64" s="46"/>
      <c r="C64" s="35" t="s">
        <v>75</v>
      </c>
      <c r="D64" s="35"/>
      <c r="E64" s="47">
        <v>0</v>
      </c>
      <c r="F64" s="47">
        <v>0</v>
      </c>
      <c r="G64" s="47">
        <v>0</v>
      </c>
      <c r="H64" s="47">
        <v>0</v>
      </c>
      <c r="I64" s="37">
        <v>0</v>
      </c>
      <c r="J64" s="37">
        <v>0</v>
      </c>
      <c r="K64" s="37">
        <v>0</v>
      </c>
      <c r="L64" s="41">
        <f t="shared" si="2"/>
        <v>0</v>
      </c>
      <c r="M64" s="42">
        <f t="shared" si="3"/>
        <v>0</v>
      </c>
      <c r="O64" s="9" t="str">
        <f t="shared" si="4"/>
        <v/>
      </c>
      <c r="P64" s="9" t="str">
        <f t="shared" si="5"/>
        <v/>
      </c>
    </row>
    <row r="65" spans="2:16" s="5" customFormat="1" ht="20.100000000000001" customHeight="1" x14ac:dyDescent="0.15">
      <c r="B65" s="31" t="s">
        <v>76</v>
      </c>
      <c r="C65" s="32"/>
      <c r="D65" s="32"/>
      <c r="E65" s="51">
        <v>0</v>
      </c>
      <c r="F65" s="51">
        <v>0</v>
      </c>
      <c r="G65" s="51">
        <v>0</v>
      </c>
      <c r="H65" s="51">
        <v>0</v>
      </c>
      <c r="I65" s="51">
        <v>0</v>
      </c>
      <c r="J65" s="51">
        <v>0</v>
      </c>
      <c r="K65" s="51">
        <v>0</v>
      </c>
      <c r="L65" s="53">
        <f t="shared" si="2"/>
        <v>0</v>
      </c>
      <c r="M65" s="54">
        <f t="shared" si="3"/>
        <v>0</v>
      </c>
      <c r="O65" s="9" t="str">
        <f t="shared" si="4"/>
        <v/>
      </c>
      <c r="P65" s="9" t="str">
        <f t="shared" si="5"/>
        <v/>
      </c>
    </row>
    <row r="66" spans="2:16" s="5" customFormat="1" ht="20.100000000000001" customHeight="1" x14ac:dyDescent="0.15">
      <c r="B66" s="46"/>
      <c r="C66" s="35" t="s">
        <v>77</v>
      </c>
      <c r="D66" s="35"/>
      <c r="E66" s="47">
        <v>0</v>
      </c>
      <c r="F66" s="47">
        <v>0</v>
      </c>
      <c r="G66" s="47">
        <v>0</v>
      </c>
      <c r="H66" s="47">
        <v>0</v>
      </c>
      <c r="I66" s="37">
        <v>0</v>
      </c>
      <c r="J66" s="37">
        <v>0</v>
      </c>
      <c r="K66" s="37">
        <v>0</v>
      </c>
      <c r="L66" s="41">
        <f>IFERROR(G66/E66,0)*100</f>
        <v>0</v>
      </c>
      <c r="M66" s="42">
        <f>IFERROR(G66/F66,0)*100</f>
        <v>0</v>
      </c>
      <c r="O66" s="9" t="str">
        <f t="shared" si="4"/>
        <v/>
      </c>
      <c r="P66" s="9" t="str">
        <f t="shared" si="5"/>
        <v/>
      </c>
    </row>
    <row r="67" spans="2:16" s="5" customFormat="1" ht="20.100000000000001" customHeight="1" x14ac:dyDescent="0.15">
      <c r="B67" s="31" t="s">
        <v>78</v>
      </c>
      <c r="C67" s="32"/>
      <c r="D67" s="32"/>
      <c r="E67" s="51">
        <v>0</v>
      </c>
      <c r="F67" s="51">
        <v>0</v>
      </c>
      <c r="G67" s="51">
        <v>0</v>
      </c>
      <c r="H67" s="51">
        <v>0</v>
      </c>
      <c r="I67" s="51">
        <v>0</v>
      </c>
      <c r="J67" s="51">
        <v>0</v>
      </c>
      <c r="K67" s="51">
        <v>0</v>
      </c>
      <c r="L67" s="53">
        <f t="shared" si="2"/>
        <v>0</v>
      </c>
      <c r="M67" s="54">
        <f t="shared" si="3"/>
        <v>0</v>
      </c>
      <c r="O67" s="9" t="str">
        <f t="shared" si="4"/>
        <v/>
      </c>
      <c r="P67" s="9" t="str">
        <f t="shared" si="5"/>
        <v/>
      </c>
    </row>
    <row r="68" spans="2:16" s="5" customFormat="1" ht="20.100000000000001" customHeight="1" x14ac:dyDescent="0.15">
      <c r="B68" s="46"/>
      <c r="C68" s="35" t="s">
        <v>79</v>
      </c>
      <c r="D68" s="35"/>
      <c r="E68" s="47">
        <v>0</v>
      </c>
      <c r="F68" s="47">
        <v>0</v>
      </c>
      <c r="G68" s="47">
        <v>0</v>
      </c>
      <c r="H68" s="47">
        <v>0</v>
      </c>
      <c r="I68" s="37">
        <v>0</v>
      </c>
      <c r="J68" s="37">
        <v>0</v>
      </c>
      <c r="K68" s="37">
        <v>0</v>
      </c>
      <c r="L68" s="41">
        <f t="shared" si="2"/>
        <v>0</v>
      </c>
      <c r="M68" s="42">
        <f t="shared" si="3"/>
        <v>0</v>
      </c>
      <c r="O68" s="9" t="str">
        <f t="shared" si="4"/>
        <v/>
      </c>
      <c r="P68" s="9" t="str">
        <f t="shared" si="5"/>
        <v/>
      </c>
    </row>
    <row r="69" spans="2:16" s="5" customFormat="1" ht="20.100000000000001" customHeight="1" x14ac:dyDescent="0.15">
      <c r="B69" s="31" t="s">
        <v>80</v>
      </c>
      <c r="C69" s="32"/>
      <c r="D69" s="32"/>
      <c r="E69" s="52">
        <v>3120000000</v>
      </c>
      <c r="F69" s="52">
        <v>4658495560</v>
      </c>
      <c r="G69" s="52">
        <v>3578333330</v>
      </c>
      <c r="H69" s="52">
        <v>0</v>
      </c>
      <c r="I69" s="52">
        <v>1080162230</v>
      </c>
      <c r="J69" s="52">
        <v>754292060</v>
      </c>
      <c r="K69" s="52">
        <v>325870170</v>
      </c>
      <c r="L69" s="53">
        <f t="shared" si="2"/>
        <v>114.69017083333333</v>
      </c>
      <c r="M69" s="54">
        <f t="shared" si="3"/>
        <v>76.813067307077134</v>
      </c>
      <c r="O69" s="9" t="str">
        <f t="shared" si="4"/>
        <v/>
      </c>
      <c r="P69" s="9" t="str">
        <f t="shared" si="5"/>
        <v/>
      </c>
    </row>
    <row r="70" spans="2:16" s="5" customFormat="1" ht="20.100000000000001" customHeight="1" x14ac:dyDescent="0.15">
      <c r="B70" s="60"/>
      <c r="C70" s="35" t="s">
        <v>81</v>
      </c>
      <c r="D70" s="35"/>
      <c r="E70" s="55">
        <v>3120000000</v>
      </c>
      <c r="F70" s="55">
        <v>4658495560</v>
      </c>
      <c r="G70" s="55">
        <v>3578333330</v>
      </c>
      <c r="H70" s="55">
        <v>0</v>
      </c>
      <c r="I70" s="37">
        <v>1080162230</v>
      </c>
      <c r="J70" s="37">
        <v>754292060</v>
      </c>
      <c r="K70" s="37">
        <v>325870170</v>
      </c>
      <c r="L70" s="56">
        <f t="shared" si="2"/>
        <v>114.69017083333333</v>
      </c>
      <c r="M70" s="57">
        <f t="shared" si="3"/>
        <v>76.813067307077134</v>
      </c>
      <c r="O70" s="9" t="str">
        <f t="shared" si="4"/>
        <v/>
      </c>
      <c r="P70" s="9" t="str">
        <f t="shared" si="5"/>
        <v/>
      </c>
    </row>
    <row r="71" spans="2:16" s="5" customFormat="1" ht="20.100000000000001" customHeight="1" x14ac:dyDescent="0.15">
      <c r="B71" s="62"/>
      <c r="C71" s="35" t="s">
        <v>82</v>
      </c>
      <c r="D71" s="35"/>
      <c r="E71" s="55">
        <v>0</v>
      </c>
      <c r="F71" s="55">
        <v>0</v>
      </c>
      <c r="G71" s="55">
        <v>0</v>
      </c>
      <c r="H71" s="55">
        <v>0</v>
      </c>
      <c r="I71" s="37">
        <v>0</v>
      </c>
      <c r="J71" s="37">
        <v>0</v>
      </c>
      <c r="K71" s="37">
        <v>0</v>
      </c>
      <c r="L71" s="56">
        <f t="shared" si="2"/>
        <v>0</v>
      </c>
      <c r="M71" s="57">
        <f t="shared" si="3"/>
        <v>0</v>
      </c>
      <c r="O71" s="9" t="str">
        <f t="shared" si="4"/>
        <v/>
      </c>
      <c r="P71" s="9" t="str">
        <f t="shared" si="5"/>
        <v/>
      </c>
    </row>
    <row r="72" spans="2:16" s="5" customFormat="1" ht="20.100000000000001" customHeight="1" x14ac:dyDescent="0.15">
      <c r="B72" s="31" t="s">
        <v>83</v>
      </c>
      <c r="C72" s="32"/>
      <c r="D72" s="32"/>
      <c r="E72" s="51">
        <v>0</v>
      </c>
      <c r="F72" s="51">
        <v>0</v>
      </c>
      <c r="G72" s="51">
        <v>0</v>
      </c>
      <c r="H72" s="51">
        <v>0</v>
      </c>
      <c r="I72" s="51">
        <v>0</v>
      </c>
      <c r="J72" s="51">
        <v>0</v>
      </c>
      <c r="K72" s="51">
        <v>0</v>
      </c>
      <c r="L72" s="53">
        <f t="shared" si="2"/>
        <v>0</v>
      </c>
      <c r="M72" s="54">
        <f t="shared" si="3"/>
        <v>0</v>
      </c>
      <c r="O72" s="9" t="str">
        <f t="shared" ref="O72:O77" si="6">IF(F72=G72+H72+I72,"","err")</f>
        <v/>
      </c>
      <c r="P72" s="9" t="str">
        <f t="shared" ref="P72:P77" si="7">IF(I72=J72+K72,"","err")</f>
        <v/>
      </c>
    </row>
    <row r="73" spans="2:16" s="5" customFormat="1" ht="20.100000000000001" customHeight="1" x14ac:dyDescent="0.15">
      <c r="B73" s="46"/>
      <c r="C73" s="35" t="s">
        <v>84</v>
      </c>
      <c r="D73" s="35"/>
      <c r="E73" s="47">
        <v>0</v>
      </c>
      <c r="F73" s="47">
        <v>0</v>
      </c>
      <c r="G73" s="47">
        <v>0</v>
      </c>
      <c r="H73" s="47">
        <v>0</v>
      </c>
      <c r="I73" s="37">
        <v>0</v>
      </c>
      <c r="J73" s="37">
        <v>0</v>
      </c>
      <c r="K73" s="37">
        <v>0</v>
      </c>
      <c r="L73" s="41">
        <f>IFERROR(G73/E73,0)*100</f>
        <v>0</v>
      </c>
      <c r="M73" s="42">
        <f>IFERROR(G73/F73,0)*100</f>
        <v>0</v>
      </c>
      <c r="O73" s="9" t="str">
        <f t="shared" si="6"/>
        <v/>
      </c>
      <c r="P73" s="9" t="str">
        <f t="shared" si="7"/>
        <v/>
      </c>
    </row>
    <row r="74" spans="2:16" s="5" customFormat="1" ht="20.100000000000001" customHeight="1" x14ac:dyDescent="0.15">
      <c r="B74" s="58" t="s">
        <v>86</v>
      </c>
      <c r="C74" s="59"/>
      <c r="D74" s="59"/>
      <c r="E74" s="51">
        <v>32000000</v>
      </c>
      <c r="F74" s="51">
        <v>22646130</v>
      </c>
      <c r="G74" s="51">
        <v>20923850</v>
      </c>
      <c r="H74" s="51">
        <v>0</v>
      </c>
      <c r="I74" s="51">
        <v>1722280</v>
      </c>
      <c r="J74" s="51">
        <v>255230</v>
      </c>
      <c r="K74" s="51">
        <v>1467050</v>
      </c>
      <c r="L74" s="53">
        <f>IFERROR(G74/E74,0)*100</f>
        <v>65.387031250000007</v>
      </c>
      <c r="M74" s="54">
        <f>IFERROR(G74/F74,0)*100</f>
        <v>92.394815361388467</v>
      </c>
      <c r="O74" s="9" t="str">
        <f t="shared" si="6"/>
        <v/>
      </c>
      <c r="P74" s="9" t="str">
        <f t="shared" si="7"/>
        <v/>
      </c>
    </row>
    <row r="75" spans="2:16" s="5" customFormat="1" ht="20.100000000000001" customHeight="1" x14ac:dyDescent="0.15">
      <c r="B75" s="60"/>
      <c r="C75" s="63" t="s">
        <v>85</v>
      </c>
      <c r="D75" s="63"/>
      <c r="E75" s="64">
        <v>32000000</v>
      </c>
      <c r="F75" s="64">
        <v>22646130</v>
      </c>
      <c r="G75" s="64">
        <v>20923850</v>
      </c>
      <c r="H75" s="64">
        <v>0</v>
      </c>
      <c r="I75" s="37">
        <v>1722280</v>
      </c>
      <c r="J75" s="37">
        <v>255230</v>
      </c>
      <c r="K75" s="37">
        <v>1467050</v>
      </c>
      <c r="L75" s="65">
        <f>IFERROR(G75/E75,0)*100</f>
        <v>65.387031250000007</v>
      </c>
      <c r="M75" s="66">
        <f>IFERROR(G75/F75,0)*100</f>
        <v>92.394815361388467</v>
      </c>
      <c r="O75" s="9" t="str">
        <f t="shared" si="6"/>
        <v/>
      </c>
      <c r="P75" s="9" t="str">
        <f t="shared" si="7"/>
        <v/>
      </c>
    </row>
    <row r="76" spans="2:16" s="5" customFormat="1" ht="20.100000000000001" customHeight="1" x14ac:dyDescent="0.15">
      <c r="B76" s="58" t="s">
        <v>87</v>
      </c>
      <c r="C76" s="59"/>
      <c r="D76" s="59"/>
      <c r="E76" s="51">
        <v>0</v>
      </c>
      <c r="F76" s="51">
        <v>0</v>
      </c>
      <c r="G76" s="51">
        <v>0</v>
      </c>
      <c r="H76" s="51">
        <v>0</v>
      </c>
      <c r="I76" s="51">
        <v>0</v>
      </c>
      <c r="J76" s="51">
        <v>0</v>
      </c>
      <c r="K76" s="51">
        <v>0</v>
      </c>
      <c r="L76" s="53">
        <f t="shared" si="2"/>
        <v>0</v>
      </c>
      <c r="M76" s="54">
        <f t="shared" si="3"/>
        <v>0</v>
      </c>
      <c r="O76" s="9" t="str">
        <f t="shared" si="6"/>
        <v/>
      </c>
      <c r="P76" s="9" t="str">
        <f t="shared" si="7"/>
        <v/>
      </c>
    </row>
    <row r="77" spans="2:16" s="5" customFormat="1" ht="20.100000000000001" customHeight="1" thickBot="1" x14ac:dyDescent="0.2">
      <c r="B77" s="72"/>
      <c r="C77" s="67" t="s">
        <v>88</v>
      </c>
      <c r="D77" s="67"/>
      <c r="E77" s="68">
        <v>0</v>
      </c>
      <c r="F77" s="68">
        <v>0</v>
      </c>
      <c r="G77" s="68">
        <v>0</v>
      </c>
      <c r="H77" s="68">
        <v>0</v>
      </c>
      <c r="I77" s="69">
        <v>0</v>
      </c>
      <c r="J77" s="69">
        <v>0</v>
      </c>
      <c r="K77" s="69">
        <v>0</v>
      </c>
      <c r="L77" s="70">
        <f t="shared" si="2"/>
        <v>0</v>
      </c>
      <c r="M77" s="71">
        <f t="shared" si="3"/>
        <v>0</v>
      </c>
      <c r="O77" s="9" t="str">
        <f t="shared" si="6"/>
        <v/>
      </c>
      <c r="P77" s="9" t="str">
        <f t="shared" si="7"/>
        <v/>
      </c>
    </row>
  </sheetData>
  <sheetProtection selectLockedCells="1"/>
  <mergeCells count="12">
    <mergeCell ref="B8:D8"/>
    <mergeCell ref="B23:B27"/>
    <mergeCell ref="B29:B33"/>
    <mergeCell ref="B37:B39"/>
    <mergeCell ref="B40:D40"/>
    <mergeCell ref="B62:D62"/>
    <mergeCell ref="B2:M2"/>
    <mergeCell ref="L3:M3"/>
    <mergeCell ref="B4:D4"/>
    <mergeCell ref="L4:M4"/>
    <mergeCell ref="L5:M5"/>
    <mergeCell ref="B7:D7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36"/>
  <sheetViews>
    <sheetView showGridLines="0" zoomScaleNormal="100" workbookViewId="0">
      <pane ySplit="9" topLeftCell="A10" activePane="bottomLeft" state="frozen"/>
      <selection pane="bottomLeft" activeCell="K27" sqref="K27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3" t="str">
        <f>B4&amp;L3&amp;"  과목별 세외수입 징수현황"</f>
        <v>2023년  8월  서구  과목별 세외수입 징수현황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27" t="str">
        <f>'군구세외 일반회계'!L3:M3</f>
        <v>서구</v>
      </c>
      <c r="M3" s="127"/>
      <c r="O3" s="3">
        <f>COUNTIF(O7:P36,"err")</f>
        <v>0</v>
      </c>
    </row>
    <row r="4" spans="2:16" s="4" customFormat="1" ht="18.75" customHeight="1" thickBot="1" x14ac:dyDescent="0.2">
      <c r="B4" s="132" t="str">
        <f>'군구세외 일반회계'!B4:D4</f>
        <v xml:space="preserve">2023년  8월  </v>
      </c>
      <c r="C4" s="132"/>
      <c r="D4" s="132"/>
      <c r="E4" s="1"/>
      <c r="F4" s="1"/>
      <c r="G4" s="1"/>
      <c r="H4" s="1"/>
      <c r="I4" s="1"/>
      <c r="J4" s="1"/>
      <c r="K4" s="1"/>
      <c r="L4" s="124" t="s">
        <v>13</v>
      </c>
      <c r="M4" s="124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28" t="s">
        <v>9</v>
      </c>
      <c r="M5" s="129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ht="20.100000000000001" customHeight="1" x14ac:dyDescent="0.15">
      <c r="B7" s="133" t="s">
        <v>115</v>
      </c>
      <c r="C7" s="134"/>
      <c r="D7" s="134"/>
      <c r="E7" s="77">
        <f>SUM(E8:E9)</f>
        <v>6376000000</v>
      </c>
      <c r="F7" s="77">
        <f>SUM(F8:F9)</f>
        <v>36133000091</v>
      </c>
      <c r="G7" s="77">
        <f>SUM(G8:G9)</f>
        <v>6177898171</v>
      </c>
      <c r="H7" s="77">
        <f>SUM(H8:H9)</f>
        <v>283346035</v>
      </c>
      <c r="I7" s="77">
        <f>F7-G7-H7</f>
        <v>29671755885</v>
      </c>
      <c r="J7" s="77">
        <f>I7-K7</f>
        <v>29174665155</v>
      </c>
      <c r="K7" s="77">
        <f>SUM(K8:K9)</f>
        <v>497090730</v>
      </c>
      <c r="L7" s="78">
        <f t="shared" ref="L7:L33" si="0">IFERROR(G7/E7,0)*100</f>
        <v>96.893007700752818</v>
      </c>
      <c r="M7" s="79">
        <f t="shared" ref="M7:M33" si="1">IFERROR(G7/F7,0)*100</f>
        <v>17.097661847732343</v>
      </c>
      <c r="O7" s="3" t="str">
        <f>IF(F7=G7+H7+I7,"","err")</f>
        <v/>
      </c>
      <c r="P7" s="3" t="str">
        <f>IF(I7=J7+K7,"","err")</f>
        <v/>
      </c>
    </row>
    <row r="8" spans="2:16" ht="20.100000000000001" customHeight="1" x14ac:dyDescent="0.15">
      <c r="B8" s="135"/>
      <c r="C8" s="80" t="s">
        <v>104</v>
      </c>
      <c r="D8" s="81"/>
      <c r="E8" s="82">
        <f t="shared" ref="E8:H9" si="2">E11+E32</f>
        <v>5676000000</v>
      </c>
      <c r="F8" s="82">
        <f t="shared" si="2"/>
        <v>7892286250</v>
      </c>
      <c r="G8" s="82">
        <f t="shared" si="2"/>
        <v>4681566180</v>
      </c>
      <c r="H8" s="82">
        <f t="shared" si="2"/>
        <v>0</v>
      </c>
      <c r="I8" s="82">
        <f>F8-G8-H8</f>
        <v>3210720070</v>
      </c>
      <c r="J8" s="82">
        <f>I8-K8</f>
        <v>2713629340</v>
      </c>
      <c r="K8" s="82">
        <f>K11+K32</f>
        <v>497090730</v>
      </c>
      <c r="L8" s="83">
        <f>IFERROR(G8/E8,0)*100</f>
        <v>82.480024312896404</v>
      </c>
      <c r="M8" s="84">
        <f>IFERROR(G8/F8,0)*100</f>
        <v>59.318251159478663</v>
      </c>
      <c r="O8" s="3" t="str">
        <f t="shared" ref="O8:O36" si="3">IF(F8=G8+H8+I8,"","err")</f>
        <v/>
      </c>
      <c r="P8" s="3" t="str">
        <f t="shared" ref="P8:P36" si="4">IF(I8=J8+K8,"","err")</f>
        <v/>
      </c>
    </row>
    <row r="9" spans="2:16" ht="20.100000000000001" customHeight="1" thickBot="1" x14ac:dyDescent="0.2">
      <c r="B9" s="136"/>
      <c r="C9" s="85" t="s">
        <v>105</v>
      </c>
      <c r="D9" s="86"/>
      <c r="E9" s="87">
        <f t="shared" si="2"/>
        <v>700000000</v>
      </c>
      <c r="F9" s="87">
        <f t="shared" si="2"/>
        <v>28240713841</v>
      </c>
      <c r="G9" s="87">
        <f t="shared" si="2"/>
        <v>1496331991</v>
      </c>
      <c r="H9" s="87">
        <f t="shared" si="2"/>
        <v>283346035</v>
      </c>
      <c r="I9" s="87">
        <f>F9-G9-H9</f>
        <v>26461035815</v>
      </c>
      <c r="J9" s="87">
        <f>I9-K9</f>
        <v>26461035815</v>
      </c>
      <c r="K9" s="87">
        <f>K12+K33</f>
        <v>0</v>
      </c>
      <c r="L9" s="88">
        <f>IFERROR(G9/E9,0)*100</f>
        <v>213.76171300000001</v>
      </c>
      <c r="M9" s="89">
        <f>IFERROR(G9/F9,0)*100</f>
        <v>5.2984920969937326</v>
      </c>
      <c r="O9" s="3" t="str">
        <f t="shared" si="3"/>
        <v/>
      </c>
      <c r="P9" s="3" t="str">
        <f t="shared" si="4"/>
        <v/>
      </c>
    </row>
    <row r="10" spans="2:16" ht="20.100000000000001" customHeight="1" x14ac:dyDescent="0.15">
      <c r="B10" s="144" t="s">
        <v>113</v>
      </c>
      <c r="C10" s="145"/>
      <c r="D10" s="145"/>
      <c r="E10" s="90">
        <f>SUM(E11:E12)</f>
        <v>2556000000</v>
      </c>
      <c r="F10" s="90">
        <f>SUM(F11:F12)</f>
        <v>26077701729</v>
      </c>
      <c r="G10" s="90">
        <f>SUM(G11:G12)</f>
        <v>2036290933</v>
      </c>
      <c r="H10" s="90">
        <f>SUM(H11:H12)</f>
        <v>158143095</v>
      </c>
      <c r="I10" s="90">
        <f>F10-G10-H10</f>
        <v>23883267701</v>
      </c>
      <c r="J10" s="90">
        <f>I10-K10</f>
        <v>23712047141</v>
      </c>
      <c r="K10" s="90">
        <f>SUM(K11:K12)</f>
        <v>171220560</v>
      </c>
      <c r="L10" s="90">
        <f t="shared" si="0"/>
        <v>79.66709440532081</v>
      </c>
      <c r="M10" s="91">
        <f t="shared" si="1"/>
        <v>7.8085521268751981</v>
      </c>
      <c r="O10" s="3" t="str">
        <f t="shared" si="3"/>
        <v/>
      </c>
      <c r="P10" s="3" t="str">
        <f t="shared" si="4"/>
        <v/>
      </c>
    </row>
    <row r="11" spans="2:16" ht="20.100000000000001" customHeight="1" x14ac:dyDescent="0.15">
      <c r="B11" s="137"/>
      <c r="C11" s="92" t="s">
        <v>104</v>
      </c>
      <c r="D11" s="92"/>
      <c r="E11" s="93">
        <f>E14+E17+E20+E23+E26+E29</f>
        <v>2556000000</v>
      </c>
      <c r="F11" s="93">
        <f t="shared" ref="F11:K11" si="5">F14+F17+F20+F23+F26+F29</f>
        <v>3233790690</v>
      </c>
      <c r="G11" s="93">
        <f t="shared" si="5"/>
        <v>1103232850</v>
      </c>
      <c r="H11" s="93">
        <f t="shared" si="5"/>
        <v>0</v>
      </c>
      <c r="I11" s="93">
        <f t="shared" si="5"/>
        <v>2130557840</v>
      </c>
      <c r="J11" s="93">
        <f t="shared" si="5"/>
        <v>1959337280</v>
      </c>
      <c r="K11" s="93">
        <f t="shared" si="5"/>
        <v>171220560</v>
      </c>
      <c r="L11" s="94">
        <f t="shared" si="0"/>
        <v>43.162474569640061</v>
      </c>
      <c r="M11" s="95">
        <f t="shared" si="1"/>
        <v>34.115777913876052</v>
      </c>
      <c r="O11" s="3" t="str">
        <f t="shared" si="3"/>
        <v/>
      </c>
      <c r="P11" s="3" t="str">
        <f t="shared" si="4"/>
        <v/>
      </c>
    </row>
    <row r="12" spans="2:16" ht="20.100000000000001" customHeight="1" x14ac:dyDescent="0.15">
      <c r="B12" s="138"/>
      <c r="C12" s="92" t="s">
        <v>105</v>
      </c>
      <c r="D12" s="92"/>
      <c r="E12" s="93">
        <f>E15+E18+E21+E24+E27+E30</f>
        <v>0</v>
      </c>
      <c r="F12" s="93">
        <f t="shared" ref="F12:K12" si="6">F15+F18+F21+F24+F27+F30</f>
        <v>22843911039</v>
      </c>
      <c r="G12" s="93">
        <f t="shared" si="6"/>
        <v>933058083</v>
      </c>
      <c r="H12" s="93">
        <f t="shared" si="6"/>
        <v>158143095</v>
      </c>
      <c r="I12" s="93">
        <f t="shared" si="6"/>
        <v>21752709861</v>
      </c>
      <c r="J12" s="93">
        <f t="shared" si="6"/>
        <v>21752709861</v>
      </c>
      <c r="K12" s="93">
        <f t="shared" si="6"/>
        <v>0</v>
      </c>
      <c r="L12" s="94">
        <f t="shared" si="0"/>
        <v>0</v>
      </c>
      <c r="M12" s="95">
        <f t="shared" si="1"/>
        <v>4.084493593969297</v>
      </c>
      <c r="O12" s="3" t="str">
        <f t="shared" si="3"/>
        <v/>
      </c>
      <c r="P12" s="3" t="str">
        <f t="shared" si="4"/>
        <v/>
      </c>
    </row>
    <row r="13" spans="2:16" ht="20.100000000000001" customHeight="1" x14ac:dyDescent="0.15">
      <c r="B13" s="96" t="s">
        <v>106</v>
      </c>
      <c r="C13" s="97"/>
      <c r="D13" s="97"/>
      <c r="E13" s="98">
        <v>0</v>
      </c>
      <c r="F13" s="98">
        <v>274030690</v>
      </c>
      <c r="G13" s="98">
        <v>34115260</v>
      </c>
      <c r="H13" s="98">
        <v>20732400</v>
      </c>
      <c r="I13" s="98">
        <v>219183030</v>
      </c>
      <c r="J13" s="98">
        <v>214438630</v>
      </c>
      <c r="K13" s="98">
        <v>4744400</v>
      </c>
      <c r="L13" s="98">
        <f t="shared" si="0"/>
        <v>0</v>
      </c>
      <c r="M13" s="99">
        <f t="shared" si="1"/>
        <v>12.449430390442764</v>
      </c>
      <c r="O13" s="3" t="str">
        <f t="shared" si="3"/>
        <v/>
      </c>
      <c r="P13" s="3" t="str">
        <f t="shared" si="4"/>
        <v/>
      </c>
    </row>
    <row r="14" spans="2:16" ht="20.100000000000001" customHeight="1" x14ac:dyDescent="0.15">
      <c r="B14" s="100" t="s">
        <v>0</v>
      </c>
      <c r="C14" s="101" t="s">
        <v>104</v>
      </c>
      <c r="D14" s="101"/>
      <c r="E14" s="102"/>
      <c r="F14" s="102">
        <v>45731550</v>
      </c>
      <c r="G14" s="102">
        <v>25033730</v>
      </c>
      <c r="H14" s="102">
        <v>0</v>
      </c>
      <c r="I14" s="103">
        <v>20697820</v>
      </c>
      <c r="J14" s="103">
        <v>15953420</v>
      </c>
      <c r="K14" s="103">
        <v>4744400</v>
      </c>
      <c r="L14" s="103">
        <f t="shared" si="0"/>
        <v>0</v>
      </c>
      <c r="M14" s="104">
        <f t="shared" si="1"/>
        <v>54.740611241036007</v>
      </c>
      <c r="O14" s="3" t="str">
        <f t="shared" si="3"/>
        <v/>
      </c>
      <c r="P14" s="3" t="str">
        <f t="shared" si="4"/>
        <v/>
      </c>
    </row>
    <row r="15" spans="2:16" ht="20.100000000000001" customHeight="1" x14ac:dyDescent="0.15">
      <c r="B15" s="105"/>
      <c r="C15" s="101" t="s">
        <v>105</v>
      </c>
      <c r="D15" s="101"/>
      <c r="E15" s="102"/>
      <c r="F15" s="102">
        <v>228299140</v>
      </c>
      <c r="G15" s="102">
        <v>9081530</v>
      </c>
      <c r="H15" s="102">
        <v>20732400</v>
      </c>
      <c r="I15" s="103">
        <v>198485210</v>
      </c>
      <c r="J15" s="103">
        <v>198485210</v>
      </c>
      <c r="K15" s="103"/>
      <c r="L15" s="103">
        <f t="shared" si="0"/>
        <v>0</v>
      </c>
      <c r="M15" s="104">
        <f t="shared" si="1"/>
        <v>3.9779081077572171</v>
      </c>
      <c r="O15" s="3" t="str">
        <f t="shared" si="3"/>
        <v/>
      </c>
      <c r="P15" s="3" t="str">
        <f t="shared" si="4"/>
        <v/>
      </c>
    </row>
    <row r="16" spans="2:16" ht="20.100000000000001" customHeight="1" x14ac:dyDescent="0.15">
      <c r="B16" s="96" t="s">
        <v>107</v>
      </c>
      <c r="C16" s="97"/>
      <c r="D16" s="97"/>
      <c r="E16" s="98">
        <v>1416000000</v>
      </c>
      <c r="F16" s="98">
        <v>13057978754</v>
      </c>
      <c r="G16" s="98">
        <v>733679082</v>
      </c>
      <c r="H16" s="98">
        <v>36831740</v>
      </c>
      <c r="I16" s="98">
        <v>12287467932</v>
      </c>
      <c r="J16" s="98">
        <v>12210569932</v>
      </c>
      <c r="K16" s="98">
        <v>76898000</v>
      </c>
      <c r="L16" s="98">
        <f t="shared" si="0"/>
        <v>51.813494491525425</v>
      </c>
      <c r="M16" s="99">
        <f t="shared" si="1"/>
        <v>5.6186267095530003</v>
      </c>
      <c r="O16" s="3" t="str">
        <f t="shared" si="3"/>
        <v/>
      </c>
      <c r="P16" s="3" t="str">
        <f t="shared" si="4"/>
        <v/>
      </c>
    </row>
    <row r="17" spans="2:16" ht="20.100000000000001" customHeight="1" x14ac:dyDescent="0.15">
      <c r="B17" s="100" t="s">
        <v>0</v>
      </c>
      <c r="C17" s="101" t="s">
        <v>104</v>
      </c>
      <c r="D17" s="101"/>
      <c r="E17" s="102">
        <v>1416000000</v>
      </c>
      <c r="F17" s="102">
        <v>723957840</v>
      </c>
      <c r="G17" s="102">
        <v>250626050</v>
      </c>
      <c r="H17" s="102">
        <v>0</v>
      </c>
      <c r="I17" s="103">
        <v>473331790</v>
      </c>
      <c r="J17" s="103">
        <v>396433790</v>
      </c>
      <c r="K17" s="103">
        <v>76898000</v>
      </c>
      <c r="L17" s="103">
        <f t="shared" si="0"/>
        <v>17.699579802259887</v>
      </c>
      <c r="M17" s="104">
        <f t="shared" si="1"/>
        <v>34.618873662587866</v>
      </c>
      <c r="O17" s="3" t="str">
        <f t="shared" si="3"/>
        <v/>
      </c>
      <c r="P17" s="3" t="str">
        <f t="shared" si="4"/>
        <v/>
      </c>
    </row>
    <row r="18" spans="2:16" ht="20.100000000000001" customHeight="1" x14ac:dyDescent="0.15">
      <c r="B18" s="105"/>
      <c r="C18" s="101" t="s">
        <v>105</v>
      </c>
      <c r="D18" s="101"/>
      <c r="E18" s="102"/>
      <c r="F18" s="102">
        <v>12334020914</v>
      </c>
      <c r="G18" s="102">
        <v>483053032</v>
      </c>
      <c r="H18" s="102">
        <v>36831740</v>
      </c>
      <c r="I18" s="103">
        <v>11814136142</v>
      </c>
      <c r="J18" s="103">
        <v>11814136142</v>
      </c>
      <c r="K18" s="103"/>
      <c r="L18" s="103">
        <f t="shared" si="0"/>
        <v>0</v>
      </c>
      <c r="M18" s="104">
        <f t="shared" si="1"/>
        <v>3.9164278653987048</v>
      </c>
      <c r="O18" s="3" t="str">
        <f t="shared" si="3"/>
        <v/>
      </c>
      <c r="P18" s="3" t="str">
        <f t="shared" si="4"/>
        <v/>
      </c>
    </row>
    <row r="19" spans="2:16" ht="20.100000000000001" customHeight="1" x14ac:dyDescent="0.15">
      <c r="B19" s="96" t="s">
        <v>108</v>
      </c>
      <c r="C19" s="97"/>
      <c r="D19" s="97"/>
      <c r="E19" s="98">
        <v>840000000</v>
      </c>
      <c r="F19" s="98">
        <v>4689931719</v>
      </c>
      <c r="G19" s="98">
        <v>641186020</v>
      </c>
      <c r="H19" s="98">
        <v>10975500</v>
      </c>
      <c r="I19" s="98">
        <v>4037770199</v>
      </c>
      <c r="J19" s="98">
        <v>3991050199</v>
      </c>
      <c r="K19" s="98">
        <v>46720000</v>
      </c>
      <c r="L19" s="98">
        <f t="shared" si="0"/>
        <v>76.331669047619044</v>
      </c>
      <c r="M19" s="99">
        <f t="shared" si="1"/>
        <v>13.671542751942567</v>
      </c>
      <c r="O19" s="3" t="str">
        <f t="shared" si="3"/>
        <v/>
      </c>
      <c r="P19" s="3" t="str">
        <f t="shared" si="4"/>
        <v/>
      </c>
    </row>
    <row r="20" spans="2:16" ht="20.100000000000001" customHeight="1" x14ac:dyDescent="0.15">
      <c r="B20" s="100" t="s">
        <v>0</v>
      </c>
      <c r="C20" s="101" t="s">
        <v>104</v>
      </c>
      <c r="D20" s="101"/>
      <c r="E20" s="102">
        <v>840000000</v>
      </c>
      <c r="F20" s="102">
        <v>907192560</v>
      </c>
      <c r="G20" s="102">
        <v>416858630</v>
      </c>
      <c r="H20" s="102">
        <v>0</v>
      </c>
      <c r="I20" s="103">
        <v>490333930</v>
      </c>
      <c r="J20" s="103">
        <v>443613930</v>
      </c>
      <c r="K20" s="103">
        <v>46720000</v>
      </c>
      <c r="L20" s="103">
        <f t="shared" si="0"/>
        <v>49.62602738095238</v>
      </c>
      <c r="M20" s="104">
        <f t="shared" si="1"/>
        <v>45.950402194656448</v>
      </c>
      <c r="O20" s="3" t="str">
        <f t="shared" si="3"/>
        <v/>
      </c>
      <c r="P20" s="3" t="str">
        <f t="shared" si="4"/>
        <v/>
      </c>
    </row>
    <row r="21" spans="2:16" ht="20.100000000000001" customHeight="1" x14ac:dyDescent="0.15">
      <c r="B21" s="105"/>
      <c r="C21" s="101" t="s">
        <v>105</v>
      </c>
      <c r="D21" s="101"/>
      <c r="E21" s="102"/>
      <c r="F21" s="102">
        <v>3782739159</v>
      </c>
      <c r="G21" s="102">
        <v>224327390</v>
      </c>
      <c r="H21" s="102">
        <v>10975500</v>
      </c>
      <c r="I21" s="103">
        <v>3547436269</v>
      </c>
      <c r="J21" s="103">
        <v>3547436269</v>
      </c>
      <c r="K21" s="103"/>
      <c r="L21" s="103">
        <f t="shared" si="0"/>
        <v>0</v>
      </c>
      <c r="M21" s="104">
        <f t="shared" si="1"/>
        <v>5.9302896808592767</v>
      </c>
      <c r="O21" s="3" t="str">
        <f t="shared" si="3"/>
        <v/>
      </c>
      <c r="P21" s="3" t="str">
        <f t="shared" si="4"/>
        <v/>
      </c>
    </row>
    <row r="22" spans="2:16" ht="20.100000000000001" customHeight="1" x14ac:dyDescent="0.15">
      <c r="B22" s="96" t="s">
        <v>109</v>
      </c>
      <c r="C22" s="97"/>
      <c r="D22" s="97"/>
      <c r="E22" s="98">
        <v>0</v>
      </c>
      <c r="F22" s="98">
        <v>618705474</v>
      </c>
      <c r="G22" s="98">
        <v>16278010</v>
      </c>
      <c r="H22" s="98">
        <v>89603455</v>
      </c>
      <c r="I22" s="98">
        <v>512824009</v>
      </c>
      <c r="J22" s="98">
        <v>512824009</v>
      </c>
      <c r="K22" s="98">
        <v>0</v>
      </c>
      <c r="L22" s="98">
        <f t="shared" si="0"/>
        <v>0</v>
      </c>
      <c r="M22" s="99">
        <f t="shared" si="1"/>
        <v>2.63097882337469</v>
      </c>
      <c r="O22" s="3" t="str">
        <f t="shared" si="3"/>
        <v/>
      </c>
      <c r="P22" s="3" t="str">
        <f t="shared" si="4"/>
        <v/>
      </c>
    </row>
    <row r="23" spans="2:16" ht="20.100000000000001" customHeight="1" x14ac:dyDescent="0.15">
      <c r="B23" s="100" t="s">
        <v>0</v>
      </c>
      <c r="C23" s="101" t="s">
        <v>104</v>
      </c>
      <c r="D23" s="101"/>
      <c r="E23" s="102">
        <v>0</v>
      </c>
      <c r="F23" s="102">
        <v>0</v>
      </c>
      <c r="G23" s="102">
        <v>0</v>
      </c>
      <c r="H23" s="102">
        <v>0</v>
      </c>
      <c r="I23" s="103">
        <v>0</v>
      </c>
      <c r="J23" s="103">
        <v>0</v>
      </c>
      <c r="K23" s="103">
        <v>0</v>
      </c>
      <c r="L23" s="103">
        <f t="shared" si="0"/>
        <v>0</v>
      </c>
      <c r="M23" s="104">
        <f t="shared" si="1"/>
        <v>0</v>
      </c>
      <c r="O23" s="3" t="str">
        <f t="shared" si="3"/>
        <v/>
      </c>
      <c r="P23" s="3" t="str">
        <f t="shared" si="4"/>
        <v/>
      </c>
    </row>
    <row r="24" spans="2:16" ht="20.100000000000001" customHeight="1" x14ac:dyDescent="0.15">
      <c r="B24" s="105"/>
      <c r="C24" s="101" t="s">
        <v>105</v>
      </c>
      <c r="D24" s="101"/>
      <c r="E24" s="102"/>
      <c r="F24" s="102">
        <v>618705474</v>
      </c>
      <c r="G24" s="102">
        <v>16278010</v>
      </c>
      <c r="H24" s="102">
        <v>89603455</v>
      </c>
      <c r="I24" s="103">
        <v>512824009</v>
      </c>
      <c r="J24" s="103">
        <v>512824009</v>
      </c>
      <c r="K24" s="103"/>
      <c r="L24" s="103">
        <f t="shared" si="0"/>
        <v>0</v>
      </c>
      <c r="M24" s="104">
        <f t="shared" si="1"/>
        <v>2.63097882337469</v>
      </c>
      <c r="O24" s="3" t="str">
        <f t="shared" si="3"/>
        <v/>
      </c>
      <c r="P24" s="3" t="str">
        <f t="shared" si="4"/>
        <v/>
      </c>
    </row>
    <row r="25" spans="2:16" ht="20.100000000000001" customHeight="1" x14ac:dyDescent="0.15">
      <c r="B25" s="96" t="s">
        <v>110</v>
      </c>
      <c r="C25" s="97"/>
      <c r="D25" s="97"/>
      <c r="E25" s="98">
        <v>0</v>
      </c>
      <c r="F25" s="98">
        <v>4509688333</v>
      </c>
      <c r="G25" s="98">
        <v>8083000</v>
      </c>
      <c r="H25" s="98">
        <v>0</v>
      </c>
      <c r="I25" s="98">
        <v>4501605333</v>
      </c>
      <c r="J25" s="98">
        <v>4501605333</v>
      </c>
      <c r="K25" s="98">
        <v>0</v>
      </c>
      <c r="L25" s="98">
        <f t="shared" si="0"/>
        <v>0</v>
      </c>
      <c r="M25" s="99">
        <f t="shared" si="1"/>
        <v>0.17923633304882755</v>
      </c>
      <c r="O25" s="3" t="str">
        <f t="shared" si="3"/>
        <v/>
      </c>
      <c r="P25" s="3" t="str">
        <f t="shared" si="4"/>
        <v/>
      </c>
    </row>
    <row r="26" spans="2:16" ht="20.100000000000001" customHeight="1" x14ac:dyDescent="0.15">
      <c r="B26" s="100" t="s">
        <v>0</v>
      </c>
      <c r="C26" s="101" t="s">
        <v>104</v>
      </c>
      <c r="D26" s="101"/>
      <c r="E26" s="102">
        <v>0</v>
      </c>
      <c r="F26" s="102">
        <v>651535320</v>
      </c>
      <c r="G26" s="102">
        <v>5580000</v>
      </c>
      <c r="H26" s="102">
        <v>0</v>
      </c>
      <c r="I26" s="103">
        <v>645955320</v>
      </c>
      <c r="J26" s="103">
        <v>645955320</v>
      </c>
      <c r="K26" s="103">
        <v>0</v>
      </c>
      <c r="L26" s="103">
        <f t="shared" si="0"/>
        <v>0</v>
      </c>
      <c r="M26" s="104">
        <f t="shared" si="1"/>
        <v>0.85643860412663431</v>
      </c>
      <c r="O26" s="3" t="str">
        <f t="shared" si="3"/>
        <v/>
      </c>
      <c r="P26" s="3" t="str">
        <f t="shared" si="4"/>
        <v/>
      </c>
    </row>
    <row r="27" spans="2:16" ht="20.100000000000001" customHeight="1" x14ac:dyDescent="0.15">
      <c r="B27" s="105"/>
      <c r="C27" s="101" t="s">
        <v>105</v>
      </c>
      <c r="D27" s="101"/>
      <c r="E27" s="102"/>
      <c r="F27" s="102">
        <v>3858153013</v>
      </c>
      <c r="G27" s="102">
        <v>2503000</v>
      </c>
      <c r="H27" s="102">
        <v>0</v>
      </c>
      <c r="I27" s="103">
        <v>3855650013</v>
      </c>
      <c r="J27" s="103">
        <v>3855650013</v>
      </c>
      <c r="K27" s="103"/>
      <c r="L27" s="103">
        <f t="shared" si="0"/>
        <v>0</v>
      </c>
      <c r="M27" s="104">
        <f t="shared" si="1"/>
        <v>6.4875602174568295E-2</v>
      </c>
      <c r="O27" s="3" t="str">
        <f t="shared" si="3"/>
        <v/>
      </c>
      <c r="P27" s="3" t="str">
        <f t="shared" si="4"/>
        <v/>
      </c>
    </row>
    <row r="28" spans="2:16" ht="20.100000000000001" customHeight="1" x14ac:dyDescent="0.15">
      <c r="B28" s="96" t="s">
        <v>111</v>
      </c>
      <c r="C28" s="97"/>
      <c r="D28" s="97"/>
      <c r="E28" s="98">
        <v>300000000</v>
      </c>
      <c r="F28" s="98">
        <v>2927366759</v>
      </c>
      <c r="G28" s="98">
        <v>602949561</v>
      </c>
      <c r="H28" s="98">
        <v>0</v>
      </c>
      <c r="I28" s="98">
        <v>2324417198</v>
      </c>
      <c r="J28" s="98">
        <v>2281559038</v>
      </c>
      <c r="K28" s="98">
        <v>42858160</v>
      </c>
      <c r="L28" s="98">
        <f t="shared" si="0"/>
        <v>200.98318700000002</v>
      </c>
      <c r="M28" s="99">
        <f t="shared" si="1"/>
        <v>20.596994180734974</v>
      </c>
      <c r="O28" s="3" t="str">
        <f t="shared" si="3"/>
        <v/>
      </c>
      <c r="P28" s="3" t="str">
        <f t="shared" si="4"/>
        <v/>
      </c>
    </row>
    <row r="29" spans="2:16" ht="20.100000000000001" customHeight="1" x14ac:dyDescent="0.15">
      <c r="B29" s="100" t="s">
        <v>0</v>
      </c>
      <c r="C29" s="101" t="s">
        <v>104</v>
      </c>
      <c r="D29" s="101"/>
      <c r="E29" s="102">
        <v>300000000</v>
      </c>
      <c r="F29" s="102">
        <v>905373420</v>
      </c>
      <c r="G29" s="102">
        <v>405134440</v>
      </c>
      <c r="H29" s="102">
        <v>0</v>
      </c>
      <c r="I29" s="103">
        <v>500238980</v>
      </c>
      <c r="J29" s="103">
        <v>457380820</v>
      </c>
      <c r="K29" s="103">
        <v>42858160</v>
      </c>
      <c r="L29" s="103">
        <f t="shared" si="0"/>
        <v>135.04481333333334</v>
      </c>
      <c r="M29" s="104">
        <f t="shared" si="1"/>
        <v>44.747772692509571</v>
      </c>
      <c r="O29" s="3" t="str">
        <f t="shared" si="3"/>
        <v/>
      </c>
      <c r="P29" s="3" t="str">
        <f t="shared" si="4"/>
        <v/>
      </c>
    </row>
    <row r="30" spans="2:16" ht="20.100000000000001" customHeight="1" thickBot="1" x14ac:dyDescent="0.2">
      <c r="B30" s="105"/>
      <c r="C30" s="101" t="s">
        <v>105</v>
      </c>
      <c r="D30" s="101"/>
      <c r="E30" s="102"/>
      <c r="F30" s="102">
        <v>2021993339</v>
      </c>
      <c r="G30" s="102">
        <v>197815121</v>
      </c>
      <c r="H30" s="102">
        <v>0</v>
      </c>
      <c r="I30" s="103">
        <v>1824178218</v>
      </c>
      <c r="J30" s="103">
        <v>1824178218</v>
      </c>
      <c r="K30" s="103"/>
      <c r="L30" s="103">
        <f t="shared" si="0"/>
        <v>0</v>
      </c>
      <c r="M30" s="104">
        <f t="shared" si="1"/>
        <v>9.7831737219189723</v>
      </c>
      <c r="O30" s="3" t="str">
        <f t="shared" si="3"/>
        <v/>
      </c>
      <c r="P30" s="3" t="str">
        <f t="shared" si="4"/>
        <v/>
      </c>
    </row>
    <row r="31" spans="2:16" ht="20.100000000000001" customHeight="1" x14ac:dyDescent="0.15">
      <c r="B31" s="139" t="s">
        <v>114</v>
      </c>
      <c r="C31" s="140"/>
      <c r="D31" s="140"/>
      <c r="E31" s="106">
        <v>3820000000</v>
      </c>
      <c r="F31" s="106">
        <v>10055298362</v>
      </c>
      <c r="G31" s="106">
        <v>4141607238</v>
      </c>
      <c r="H31" s="106">
        <v>125202940</v>
      </c>
      <c r="I31" s="106">
        <v>5788488184</v>
      </c>
      <c r="J31" s="106">
        <v>5462618014</v>
      </c>
      <c r="K31" s="106">
        <v>325870170</v>
      </c>
      <c r="L31" s="106">
        <f t="shared" si="0"/>
        <v>108.41903764397907</v>
      </c>
      <c r="M31" s="107">
        <f t="shared" si="1"/>
        <v>41.188307784595999</v>
      </c>
      <c r="O31" s="3" t="str">
        <f t="shared" si="3"/>
        <v/>
      </c>
      <c r="P31" s="3" t="str">
        <f t="shared" si="4"/>
        <v/>
      </c>
    </row>
    <row r="32" spans="2:16" ht="20.100000000000001" customHeight="1" x14ac:dyDescent="0.15">
      <c r="B32" s="137"/>
      <c r="C32" s="92" t="s">
        <v>104</v>
      </c>
      <c r="D32" s="92"/>
      <c r="E32" s="93">
        <v>3120000000</v>
      </c>
      <c r="F32" s="93">
        <v>4658495560</v>
      </c>
      <c r="G32" s="93">
        <v>3578333330</v>
      </c>
      <c r="H32" s="93">
        <v>0</v>
      </c>
      <c r="I32" s="93">
        <v>1080162230</v>
      </c>
      <c r="J32" s="93">
        <v>754292060</v>
      </c>
      <c r="K32" s="93">
        <v>325870170</v>
      </c>
      <c r="L32" s="94">
        <f t="shared" si="0"/>
        <v>114.69017083333333</v>
      </c>
      <c r="M32" s="95">
        <f t="shared" si="1"/>
        <v>76.813067307077134</v>
      </c>
      <c r="O32" s="3" t="str">
        <f t="shared" si="3"/>
        <v/>
      </c>
      <c r="P32" s="3" t="str">
        <f t="shared" si="4"/>
        <v/>
      </c>
    </row>
    <row r="33" spans="2:16" ht="20.100000000000001" customHeight="1" thickBot="1" x14ac:dyDescent="0.2">
      <c r="B33" s="141"/>
      <c r="C33" s="108" t="s">
        <v>105</v>
      </c>
      <c r="D33" s="108"/>
      <c r="E33" s="109">
        <v>700000000</v>
      </c>
      <c r="F33" s="109">
        <v>5396802802</v>
      </c>
      <c r="G33" s="109">
        <v>563273908</v>
      </c>
      <c r="H33" s="109">
        <v>125202940</v>
      </c>
      <c r="I33" s="109">
        <v>4708325954</v>
      </c>
      <c r="J33" s="109">
        <v>4708325954</v>
      </c>
      <c r="K33" s="109">
        <v>0</v>
      </c>
      <c r="L33" s="110">
        <f t="shared" si="0"/>
        <v>80.467701142857138</v>
      </c>
      <c r="M33" s="111">
        <f t="shared" si="1"/>
        <v>10.437177874856877</v>
      </c>
      <c r="O33" s="3" t="str">
        <f t="shared" si="3"/>
        <v/>
      </c>
      <c r="P33" s="3" t="str">
        <f t="shared" si="4"/>
        <v/>
      </c>
    </row>
    <row r="34" spans="2:16" ht="20.100000000000001" customHeight="1" x14ac:dyDescent="0.15">
      <c r="B34" s="96" t="s">
        <v>112</v>
      </c>
      <c r="C34" s="97"/>
      <c r="D34" s="97"/>
      <c r="E34" s="98">
        <v>3820000000</v>
      </c>
      <c r="F34" s="98">
        <v>10055298362</v>
      </c>
      <c r="G34" s="98">
        <v>4141607238</v>
      </c>
      <c r="H34" s="98">
        <v>125202940</v>
      </c>
      <c r="I34" s="98">
        <v>5788488184</v>
      </c>
      <c r="J34" s="98">
        <v>5462618014</v>
      </c>
      <c r="K34" s="98">
        <v>325870170</v>
      </c>
      <c r="L34" s="98">
        <f>IFERROR(G34/E34,0)*100</f>
        <v>108.41903764397907</v>
      </c>
      <c r="M34" s="99">
        <f>IFERROR(G34/F34,0)*100</f>
        <v>41.188307784595999</v>
      </c>
      <c r="O34" s="3" t="str">
        <f t="shared" si="3"/>
        <v/>
      </c>
      <c r="P34" s="3" t="str">
        <f t="shared" si="4"/>
        <v/>
      </c>
    </row>
    <row r="35" spans="2:16" ht="20.100000000000001" customHeight="1" x14ac:dyDescent="0.15">
      <c r="B35" s="142" t="s">
        <v>0</v>
      </c>
      <c r="C35" s="112" t="s">
        <v>104</v>
      </c>
      <c r="D35" s="112"/>
      <c r="E35" s="113">
        <v>3120000000</v>
      </c>
      <c r="F35" s="113">
        <v>4658495560</v>
      </c>
      <c r="G35" s="113">
        <v>3578333330</v>
      </c>
      <c r="H35" s="113">
        <v>0</v>
      </c>
      <c r="I35" s="114">
        <v>1080162230</v>
      </c>
      <c r="J35" s="114">
        <v>754292060</v>
      </c>
      <c r="K35" s="114">
        <v>325870170</v>
      </c>
      <c r="L35" s="114">
        <f>IFERROR(G35/E35,0)*100</f>
        <v>114.69017083333333</v>
      </c>
      <c r="M35" s="115">
        <f>IFERROR(G35/F35,0)*100</f>
        <v>76.813067307077134</v>
      </c>
      <c r="O35" s="3" t="str">
        <f t="shared" si="3"/>
        <v/>
      </c>
      <c r="P35" s="3" t="str">
        <f t="shared" si="4"/>
        <v/>
      </c>
    </row>
    <row r="36" spans="2:16" ht="20.100000000000001" customHeight="1" thickBot="1" x14ac:dyDescent="0.2">
      <c r="B36" s="143"/>
      <c r="C36" s="116" t="s">
        <v>105</v>
      </c>
      <c r="D36" s="116"/>
      <c r="E36" s="117">
        <v>700000000</v>
      </c>
      <c r="F36" s="117">
        <v>5396802802</v>
      </c>
      <c r="G36" s="117">
        <v>563273908</v>
      </c>
      <c r="H36" s="117">
        <v>125202940</v>
      </c>
      <c r="I36" s="118">
        <v>4708325954</v>
      </c>
      <c r="J36" s="118">
        <v>4708325954</v>
      </c>
      <c r="K36" s="118">
        <v>0</v>
      </c>
      <c r="L36" s="118">
        <f>IFERROR(G36/E36,0)*100</f>
        <v>80.467701142857138</v>
      </c>
      <c r="M36" s="119">
        <f>IFERROR(G36/F36,0)*100</f>
        <v>10.437177874856877</v>
      </c>
      <c r="O36" s="3" t="str">
        <f t="shared" si="3"/>
        <v/>
      </c>
      <c r="P36" s="3" t="str">
        <f t="shared" si="4"/>
        <v/>
      </c>
    </row>
  </sheetData>
  <sheetProtection selectLockedCells="1"/>
  <mergeCells count="12">
    <mergeCell ref="B8:B9"/>
    <mergeCell ref="B11:B12"/>
    <mergeCell ref="B31:D31"/>
    <mergeCell ref="B32:B33"/>
    <mergeCell ref="B35:B36"/>
    <mergeCell ref="B10:D10"/>
    <mergeCell ref="B2:M2"/>
    <mergeCell ref="L3:M3"/>
    <mergeCell ref="B4:D4"/>
    <mergeCell ref="L4:M4"/>
    <mergeCell ref="L5:M5"/>
    <mergeCell ref="B7:D7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P92"/>
  <sheetViews>
    <sheetView showGridLines="0" zoomScaleNormal="100" workbookViewId="0">
      <pane ySplit="7" topLeftCell="A8" activePane="bottomLeft" state="frozen"/>
      <selection pane="bottomLeft" activeCell="G18" sqref="G18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3" t="str">
        <f>B4&amp;L3&amp;"  시세외 특별회계 징수현황(위임)"</f>
        <v>2023년  8월  서구  시세외 특별회계 징수현황(위임)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27" t="str">
        <f>'군구세외 일반회계'!L3:M3</f>
        <v>서구</v>
      </c>
      <c r="M3" s="127"/>
      <c r="O3" s="3">
        <f>COUNTIF(O7:P92,"err")</f>
        <v>0</v>
      </c>
    </row>
    <row r="4" spans="2:16" s="4" customFormat="1" ht="18.75" customHeight="1" thickBot="1" x14ac:dyDescent="0.2">
      <c r="B4" s="132" t="str">
        <f>'군구세외 일반회계'!B4:D4</f>
        <v xml:space="preserve">2023년  8월  </v>
      </c>
      <c r="C4" s="132"/>
      <c r="D4" s="132"/>
      <c r="E4" s="1"/>
      <c r="F4" s="1"/>
      <c r="G4" s="1"/>
      <c r="H4" s="1"/>
      <c r="I4" s="1"/>
      <c r="J4" s="1"/>
      <c r="K4" s="1"/>
      <c r="L4" s="124" t="s">
        <v>13</v>
      </c>
      <c r="M4" s="124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28" t="s">
        <v>9</v>
      </c>
      <c r="M5" s="129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25" t="s">
        <v>18</v>
      </c>
      <c r="C7" s="126"/>
      <c r="D7" s="126"/>
      <c r="E7" s="26">
        <f t="shared" ref="E7:K7" si="0">E8+E40+E73</f>
        <v>0</v>
      </c>
      <c r="F7" s="26">
        <f t="shared" si="0"/>
        <v>2061379174</v>
      </c>
      <c r="G7" s="26">
        <f t="shared" si="0"/>
        <v>1137781030</v>
      </c>
      <c r="H7" s="26">
        <f t="shared" si="0"/>
        <v>0</v>
      </c>
      <c r="I7" s="26">
        <f t="shared" si="0"/>
        <v>923598144</v>
      </c>
      <c r="J7" s="26">
        <f t="shared" si="0"/>
        <v>923598144</v>
      </c>
      <c r="K7" s="26">
        <f t="shared" si="0"/>
        <v>0</v>
      </c>
      <c r="L7" s="27">
        <f>IFERROR(G7/E7,0)*100</f>
        <v>0</v>
      </c>
      <c r="M7" s="28">
        <f>IFERROR(G7/F7,0)*100</f>
        <v>55.195135584502609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30" t="s">
        <v>19</v>
      </c>
      <c r="C8" s="131"/>
      <c r="D8" s="131"/>
      <c r="E8" s="29">
        <f t="shared" ref="E8:K8" si="1">E9+E12+E22+E28+E34+E36</f>
        <v>0</v>
      </c>
      <c r="F8" s="29">
        <f t="shared" si="1"/>
        <v>868367090</v>
      </c>
      <c r="G8" s="29">
        <f t="shared" si="1"/>
        <v>868367090</v>
      </c>
      <c r="H8" s="29">
        <f t="shared" si="1"/>
        <v>0</v>
      </c>
      <c r="I8" s="29">
        <f t="shared" si="1"/>
        <v>0</v>
      </c>
      <c r="J8" s="29">
        <f t="shared" si="1"/>
        <v>0</v>
      </c>
      <c r="K8" s="29">
        <f t="shared" si="1"/>
        <v>0</v>
      </c>
      <c r="L8" s="29">
        <f t="shared" ref="L8:L92" si="2">IFERROR(G8/E8,0)*100</f>
        <v>0</v>
      </c>
      <c r="M8" s="30">
        <f t="shared" ref="M8:M92" si="3">IFERROR(G8/F8,0)*100</f>
        <v>100</v>
      </c>
      <c r="O8" s="9" t="str">
        <f t="shared" ref="O8:O83" si="4">IF(F8=G8+H8+I8,"","err")</f>
        <v/>
      </c>
      <c r="P8" s="9" t="str">
        <f t="shared" ref="P8:P83" si="5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v>0</v>
      </c>
      <c r="F9" s="33">
        <v>13552090</v>
      </c>
      <c r="G9" s="33">
        <v>13552090</v>
      </c>
      <c r="H9" s="33">
        <v>0</v>
      </c>
      <c r="I9" s="33">
        <v>0</v>
      </c>
      <c r="J9" s="33">
        <v>0</v>
      </c>
      <c r="K9" s="33">
        <v>0</v>
      </c>
      <c r="L9" s="33">
        <f t="shared" si="2"/>
        <v>0</v>
      </c>
      <c r="M9" s="34">
        <f t="shared" si="3"/>
        <v>100</v>
      </c>
      <c r="O9" s="9" t="str">
        <f t="shared" si="4"/>
        <v/>
      </c>
      <c r="P9" s="9" t="str">
        <f t="shared" si="5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>
        <v>0</v>
      </c>
      <c r="F10" s="36">
        <v>0</v>
      </c>
      <c r="G10" s="36">
        <v>0</v>
      </c>
      <c r="H10" s="36">
        <v>0</v>
      </c>
      <c r="I10" s="37">
        <v>0</v>
      </c>
      <c r="J10" s="37">
        <v>0</v>
      </c>
      <c r="K10" s="37">
        <v>0</v>
      </c>
      <c r="L10" s="37">
        <f t="shared" si="2"/>
        <v>0</v>
      </c>
      <c r="M10" s="38">
        <f t="shared" si="3"/>
        <v>0</v>
      </c>
      <c r="O10" s="9" t="str">
        <f t="shared" si="4"/>
        <v/>
      </c>
      <c r="P10" s="9" t="str">
        <f t="shared" si="5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>
        <v>0</v>
      </c>
      <c r="F11" s="36">
        <v>13552090</v>
      </c>
      <c r="G11" s="36">
        <v>13552090</v>
      </c>
      <c r="H11" s="36">
        <v>0</v>
      </c>
      <c r="I11" s="37">
        <v>0</v>
      </c>
      <c r="J11" s="37">
        <v>0</v>
      </c>
      <c r="K11" s="37">
        <v>0</v>
      </c>
      <c r="L11" s="37">
        <f t="shared" si="2"/>
        <v>0</v>
      </c>
      <c r="M11" s="38">
        <f t="shared" si="3"/>
        <v>100</v>
      </c>
      <c r="O11" s="9" t="str">
        <f t="shared" si="4"/>
        <v/>
      </c>
      <c r="P11" s="9" t="str">
        <f t="shared" si="5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v>0</v>
      </c>
      <c r="F12" s="33">
        <v>0</v>
      </c>
      <c r="G12" s="33">
        <v>0</v>
      </c>
      <c r="H12" s="33">
        <v>0</v>
      </c>
      <c r="I12" s="33">
        <v>0</v>
      </c>
      <c r="J12" s="33">
        <v>0</v>
      </c>
      <c r="K12" s="33">
        <v>0</v>
      </c>
      <c r="L12" s="33">
        <f t="shared" si="2"/>
        <v>0</v>
      </c>
      <c r="M12" s="34">
        <f t="shared" si="3"/>
        <v>0</v>
      </c>
      <c r="O12" s="9" t="str">
        <f t="shared" si="4"/>
        <v/>
      </c>
      <c r="P12" s="9" t="str">
        <f t="shared" si="5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>
        <v>0</v>
      </c>
      <c r="F13" s="36">
        <v>0</v>
      </c>
      <c r="G13" s="36">
        <v>0</v>
      </c>
      <c r="H13" s="36">
        <v>0</v>
      </c>
      <c r="I13" s="37">
        <v>0</v>
      </c>
      <c r="J13" s="37">
        <v>0</v>
      </c>
      <c r="K13" s="37">
        <v>0</v>
      </c>
      <c r="L13" s="37">
        <f t="shared" si="2"/>
        <v>0</v>
      </c>
      <c r="M13" s="38">
        <f t="shared" si="3"/>
        <v>0</v>
      </c>
      <c r="O13" s="9" t="str">
        <f t="shared" si="4"/>
        <v/>
      </c>
      <c r="P13" s="9" t="str">
        <f t="shared" si="5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>
        <v>0</v>
      </c>
      <c r="F14" s="36">
        <v>0</v>
      </c>
      <c r="G14" s="36">
        <v>0</v>
      </c>
      <c r="H14" s="36">
        <v>0</v>
      </c>
      <c r="I14" s="37">
        <v>0</v>
      </c>
      <c r="J14" s="37">
        <v>0</v>
      </c>
      <c r="K14" s="37">
        <v>0</v>
      </c>
      <c r="L14" s="37">
        <f t="shared" si="2"/>
        <v>0</v>
      </c>
      <c r="M14" s="38">
        <f t="shared" si="3"/>
        <v>0</v>
      </c>
      <c r="O14" s="9" t="str">
        <f t="shared" si="4"/>
        <v/>
      </c>
      <c r="P14" s="9" t="str">
        <f t="shared" si="5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>
        <v>0</v>
      </c>
      <c r="F15" s="36">
        <v>0</v>
      </c>
      <c r="G15" s="36">
        <v>0</v>
      </c>
      <c r="H15" s="36">
        <v>0</v>
      </c>
      <c r="I15" s="37">
        <v>0</v>
      </c>
      <c r="J15" s="37">
        <v>0</v>
      </c>
      <c r="K15" s="37">
        <v>0</v>
      </c>
      <c r="L15" s="37">
        <f t="shared" si="2"/>
        <v>0</v>
      </c>
      <c r="M15" s="38">
        <f t="shared" si="3"/>
        <v>0</v>
      </c>
      <c r="O15" s="9" t="str">
        <f t="shared" si="4"/>
        <v/>
      </c>
      <c r="P15" s="9" t="str">
        <f t="shared" si="5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>
        <v>0</v>
      </c>
      <c r="F16" s="36">
        <v>0</v>
      </c>
      <c r="G16" s="36">
        <v>0</v>
      </c>
      <c r="H16" s="36">
        <v>0</v>
      </c>
      <c r="I16" s="37">
        <v>0</v>
      </c>
      <c r="J16" s="37">
        <v>0</v>
      </c>
      <c r="K16" s="37">
        <v>0</v>
      </c>
      <c r="L16" s="37">
        <f t="shared" si="2"/>
        <v>0</v>
      </c>
      <c r="M16" s="38">
        <f t="shared" si="3"/>
        <v>0</v>
      </c>
      <c r="O16" s="9" t="str">
        <f t="shared" si="4"/>
        <v/>
      </c>
      <c r="P16" s="9" t="str">
        <f t="shared" si="5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>
        <v>0</v>
      </c>
      <c r="F17" s="36">
        <v>0</v>
      </c>
      <c r="G17" s="36">
        <v>0</v>
      </c>
      <c r="H17" s="36">
        <v>0</v>
      </c>
      <c r="I17" s="37">
        <v>0</v>
      </c>
      <c r="J17" s="37">
        <v>0</v>
      </c>
      <c r="K17" s="37">
        <v>0</v>
      </c>
      <c r="L17" s="37">
        <f t="shared" si="2"/>
        <v>0</v>
      </c>
      <c r="M17" s="38">
        <f t="shared" si="3"/>
        <v>0</v>
      </c>
      <c r="O17" s="9" t="str">
        <f t="shared" si="4"/>
        <v/>
      </c>
      <c r="P17" s="9" t="str">
        <f t="shared" si="5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>
        <v>0</v>
      </c>
      <c r="F18" s="36">
        <v>0</v>
      </c>
      <c r="G18" s="36">
        <v>0</v>
      </c>
      <c r="H18" s="36">
        <v>0</v>
      </c>
      <c r="I18" s="37">
        <v>0</v>
      </c>
      <c r="J18" s="37">
        <v>0</v>
      </c>
      <c r="K18" s="37">
        <v>0</v>
      </c>
      <c r="L18" s="37">
        <f t="shared" si="2"/>
        <v>0</v>
      </c>
      <c r="M18" s="38">
        <f t="shared" si="3"/>
        <v>0</v>
      </c>
      <c r="O18" s="9" t="str">
        <f t="shared" si="4"/>
        <v/>
      </c>
      <c r="P18" s="9" t="str">
        <f t="shared" si="5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>
        <v>0</v>
      </c>
      <c r="F19" s="36">
        <v>0</v>
      </c>
      <c r="G19" s="36">
        <v>0</v>
      </c>
      <c r="H19" s="36">
        <v>0</v>
      </c>
      <c r="I19" s="37">
        <v>0</v>
      </c>
      <c r="J19" s="37">
        <v>0</v>
      </c>
      <c r="K19" s="37">
        <v>0</v>
      </c>
      <c r="L19" s="37">
        <f t="shared" si="2"/>
        <v>0</v>
      </c>
      <c r="M19" s="38">
        <f t="shared" si="3"/>
        <v>0</v>
      </c>
      <c r="O19" s="9" t="str">
        <f t="shared" si="4"/>
        <v/>
      </c>
      <c r="P19" s="9" t="str">
        <f t="shared" si="5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>
        <v>0</v>
      </c>
      <c r="F20" s="36">
        <v>0</v>
      </c>
      <c r="G20" s="36">
        <v>0</v>
      </c>
      <c r="H20" s="36">
        <v>0</v>
      </c>
      <c r="I20" s="37">
        <v>0</v>
      </c>
      <c r="J20" s="37">
        <v>0</v>
      </c>
      <c r="K20" s="37">
        <v>0</v>
      </c>
      <c r="L20" s="37"/>
      <c r="M20" s="38"/>
      <c r="O20" s="9" t="str">
        <f t="shared" si="4"/>
        <v/>
      </c>
      <c r="P20" s="9" t="str">
        <f t="shared" si="5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>
        <v>0</v>
      </c>
      <c r="F21" s="36">
        <v>0</v>
      </c>
      <c r="G21" s="36">
        <v>0</v>
      </c>
      <c r="H21" s="36">
        <v>0</v>
      </c>
      <c r="I21" s="37">
        <v>0</v>
      </c>
      <c r="J21" s="37">
        <v>0</v>
      </c>
      <c r="K21" s="37">
        <v>0</v>
      </c>
      <c r="L21" s="37">
        <f t="shared" si="2"/>
        <v>0</v>
      </c>
      <c r="M21" s="38">
        <f t="shared" si="3"/>
        <v>0</v>
      </c>
      <c r="O21" s="9" t="str">
        <f t="shared" si="4"/>
        <v/>
      </c>
      <c r="P21" s="9" t="str">
        <f t="shared" si="5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v>0</v>
      </c>
      <c r="F22" s="33">
        <v>0</v>
      </c>
      <c r="G22" s="33">
        <v>0</v>
      </c>
      <c r="H22" s="33">
        <v>0</v>
      </c>
      <c r="I22" s="33">
        <v>0</v>
      </c>
      <c r="J22" s="33">
        <v>0</v>
      </c>
      <c r="K22" s="33">
        <v>0</v>
      </c>
      <c r="L22" s="33">
        <f t="shared" si="2"/>
        <v>0</v>
      </c>
      <c r="M22" s="34">
        <f t="shared" si="3"/>
        <v>0</v>
      </c>
      <c r="O22" s="9" t="str">
        <f t="shared" si="4"/>
        <v/>
      </c>
      <c r="P22" s="9" t="str">
        <f t="shared" si="5"/>
        <v/>
      </c>
    </row>
    <row r="23" spans="2:16" s="9" customFormat="1" ht="20.100000000000001" customHeight="1" x14ac:dyDescent="0.15">
      <c r="B23" s="122"/>
      <c r="C23" s="35" t="s">
        <v>34</v>
      </c>
      <c r="D23" s="35"/>
      <c r="E23" s="36">
        <v>0</v>
      </c>
      <c r="F23" s="36">
        <v>0</v>
      </c>
      <c r="G23" s="36">
        <v>0</v>
      </c>
      <c r="H23" s="36">
        <v>0</v>
      </c>
      <c r="I23" s="37">
        <v>0</v>
      </c>
      <c r="J23" s="37">
        <v>0</v>
      </c>
      <c r="K23" s="37">
        <v>0</v>
      </c>
      <c r="L23" s="37">
        <f t="shared" si="2"/>
        <v>0</v>
      </c>
      <c r="M23" s="38">
        <f t="shared" si="3"/>
        <v>0</v>
      </c>
      <c r="O23" s="9" t="str">
        <f t="shared" si="4"/>
        <v/>
      </c>
      <c r="P23" s="9" t="str">
        <f t="shared" si="5"/>
        <v/>
      </c>
    </row>
    <row r="24" spans="2:16" s="9" customFormat="1" ht="20.100000000000001" customHeight="1" x14ac:dyDescent="0.15">
      <c r="B24" s="122"/>
      <c r="C24" s="35" t="s">
        <v>35</v>
      </c>
      <c r="D24" s="35"/>
      <c r="E24" s="36">
        <v>0</v>
      </c>
      <c r="F24" s="36">
        <v>0</v>
      </c>
      <c r="G24" s="36">
        <v>0</v>
      </c>
      <c r="H24" s="36">
        <v>0</v>
      </c>
      <c r="I24" s="37">
        <v>0</v>
      </c>
      <c r="J24" s="37">
        <v>0</v>
      </c>
      <c r="K24" s="37">
        <v>0</v>
      </c>
      <c r="L24" s="37">
        <f t="shared" si="2"/>
        <v>0</v>
      </c>
      <c r="M24" s="38">
        <f t="shared" si="3"/>
        <v>0</v>
      </c>
      <c r="O24" s="9" t="str">
        <f t="shared" si="4"/>
        <v/>
      </c>
      <c r="P24" s="9" t="str">
        <f t="shared" si="5"/>
        <v/>
      </c>
    </row>
    <row r="25" spans="2:16" s="9" customFormat="1" ht="20.100000000000001" customHeight="1" x14ac:dyDescent="0.15">
      <c r="B25" s="122"/>
      <c r="C25" s="35" t="s">
        <v>36</v>
      </c>
      <c r="D25" s="35"/>
      <c r="E25" s="36">
        <v>0</v>
      </c>
      <c r="F25" s="36">
        <v>0</v>
      </c>
      <c r="G25" s="36">
        <v>0</v>
      </c>
      <c r="H25" s="36">
        <v>0</v>
      </c>
      <c r="I25" s="37">
        <v>0</v>
      </c>
      <c r="J25" s="37">
        <v>0</v>
      </c>
      <c r="K25" s="37">
        <v>0</v>
      </c>
      <c r="L25" s="37">
        <f t="shared" si="2"/>
        <v>0</v>
      </c>
      <c r="M25" s="38">
        <f t="shared" si="3"/>
        <v>0</v>
      </c>
      <c r="O25" s="9" t="str">
        <f t="shared" si="4"/>
        <v/>
      </c>
      <c r="P25" s="9" t="str">
        <f t="shared" si="5"/>
        <v/>
      </c>
    </row>
    <row r="26" spans="2:16" s="9" customFormat="1" ht="20.100000000000001" customHeight="1" x14ac:dyDescent="0.15">
      <c r="B26" s="122"/>
      <c r="C26" s="35" t="s">
        <v>37</v>
      </c>
      <c r="D26" s="35"/>
      <c r="E26" s="36">
        <v>0</v>
      </c>
      <c r="F26" s="36">
        <v>0</v>
      </c>
      <c r="G26" s="36">
        <v>0</v>
      </c>
      <c r="H26" s="36">
        <v>0</v>
      </c>
      <c r="I26" s="37">
        <v>0</v>
      </c>
      <c r="J26" s="37">
        <v>0</v>
      </c>
      <c r="K26" s="37">
        <v>0</v>
      </c>
      <c r="L26" s="37"/>
      <c r="M26" s="38"/>
      <c r="O26" s="9" t="str">
        <f t="shared" si="4"/>
        <v/>
      </c>
      <c r="P26" s="9" t="str">
        <f t="shared" si="5"/>
        <v/>
      </c>
    </row>
    <row r="27" spans="2:16" s="9" customFormat="1" ht="20.100000000000001" customHeight="1" x14ac:dyDescent="0.15">
      <c r="B27" s="122"/>
      <c r="C27" s="35" t="s">
        <v>38</v>
      </c>
      <c r="D27" s="35"/>
      <c r="E27" s="36">
        <v>0</v>
      </c>
      <c r="F27" s="36">
        <v>0</v>
      </c>
      <c r="G27" s="36">
        <v>0</v>
      </c>
      <c r="H27" s="36">
        <v>0</v>
      </c>
      <c r="I27" s="37">
        <v>0</v>
      </c>
      <c r="J27" s="37">
        <v>0</v>
      </c>
      <c r="K27" s="37">
        <v>0</v>
      </c>
      <c r="L27" s="37">
        <f t="shared" si="2"/>
        <v>0</v>
      </c>
      <c r="M27" s="38">
        <f t="shared" si="3"/>
        <v>0</v>
      </c>
      <c r="O27" s="9" t="str">
        <f t="shared" si="4"/>
        <v/>
      </c>
      <c r="P27" s="9" t="str">
        <f t="shared" si="5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v>0</v>
      </c>
      <c r="F28" s="33">
        <v>854815000</v>
      </c>
      <c r="G28" s="33">
        <v>854815000</v>
      </c>
      <c r="H28" s="33">
        <v>0</v>
      </c>
      <c r="I28" s="33">
        <v>0</v>
      </c>
      <c r="J28" s="33">
        <v>0</v>
      </c>
      <c r="K28" s="33">
        <v>0</v>
      </c>
      <c r="L28" s="33">
        <f t="shared" si="2"/>
        <v>0</v>
      </c>
      <c r="M28" s="34">
        <f t="shared" si="3"/>
        <v>100</v>
      </c>
      <c r="O28" s="9" t="str">
        <f t="shared" si="4"/>
        <v/>
      </c>
      <c r="P28" s="9" t="str">
        <f t="shared" si="5"/>
        <v/>
      </c>
    </row>
    <row r="29" spans="2:16" s="9" customFormat="1" ht="20.100000000000001" customHeight="1" x14ac:dyDescent="0.15">
      <c r="B29" s="122"/>
      <c r="C29" s="35" t="s">
        <v>40</v>
      </c>
      <c r="D29" s="35"/>
      <c r="E29" s="36">
        <v>0</v>
      </c>
      <c r="F29" s="36">
        <v>0</v>
      </c>
      <c r="G29" s="36">
        <v>0</v>
      </c>
      <c r="H29" s="36">
        <v>0</v>
      </c>
      <c r="I29" s="37">
        <v>0</v>
      </c>
      <c r="J29" s="37">
        <v>0</v>
      </c>
      <c r="K29" s="37">
        <v>0</v>
      </c>
      <c r="L29" s="37">
        <f t="shared" si="2"/>
        <v>0</v>
      </c>
      <c r="M29" s="38">
        <f t="shared" si="3"/>
        <v>0</v>
      </c>
      <c r="O29" s="9" t="str">
        <f t="shared" si="4"/>
        <v/>
      </c>
      <c r="P29" s="9" t="str">
        <f t="shared" si="5"/>
        <v/>
      </c>
    </row>
    <row r="30" spans="2:16" s="9" customFormat="1" ht="20.100000000000001" customHeight="1" x14ac:dyDescent="0.15">
      <c r="B30" s="122"/>
      <c r="C30" s="35" t="s">
        <v>41</v>
      </c>
      <c r="D30" s="35"/>
      <c r="E30" s="36">
        <v>0</v>
      </c>
      <c r="F30" s="36">
        <v>0</v>
      </c>
      <c r="G30" s="36">
        <v>0</v>
      </c>
      <c r="H30" s="36">
        <v>0</v>
      </c>
      <c r="I30" s="37">
        <v>0</v>
      </c>
      <c r="J30" s="37">
        <v>0</v>
      </c>
      <c r="K30" s="37">
        <v>0</v>
      </c>
      <c r="L30" s="37">
        <f t="shared" si="2"/>
        <v>0</v>
      </c>
      <c r="M30" s="38">
        <f t="shared" si="3"/>
        <v>0</v>
      </c>
      <c r="O30" s="9" t="str">
        <f t="shared" si="4"/>
        <v/>
      </c>
      <c r="P30" s="9" t="str">
        <f t="shared" si="5"/>
        <v/>
      </c>
    </row>
    <row r="31" spans="2:16" s="9" customFormat="1" ht="20.100000000000001" customHeight="1" x14ac:dyDescent="0.15">
      <c r="B31" s="122"/>
      <c r="C31" s="35" t="s">
        <v>42</v>
      </c>
      <c r="D31" s="35"/>
      <c r="E31" s="36">
        <v>0</v>
      </c>
      <c r="F31" s="36">
        <v>854815000</v>
      </c>
      <c r="G31" s="36">
        <v>854815000</v>
      </c>
      <c r="H31" s="36">
        <v>0</v>
      </c>
      <c r="I31" s="37">
        <v>0</v>
      </c>
      <c r="J31" s="37">
        <v>0</v>
      </c>
      <c r="K31" s="37">
        <v>0</v>
      </c>
      <c r="L31" s="37">
        <f t="shared" si="2"/>
        <v>0</v>
      </c>
      <c r="M31" s="38">
        <f t="shared" si="3"/>
        <v>100</v>
      </c>
      <c r="O31" s="9" t="str">
        <f t="shared" si="4"/>
        <v/>
      </c>
      <c r="P31" s="9" t="str">
        <f t="shared" si="5"/>
        <v/>
      </c>
    </row>
    <row r="32" spans="2:16" s="9" customFormat="1" ht="20.100000000000001" customHeight="1" x14ac:dyDescent="0.15">
      <c r="B32" s="122"/>
      <c r="C32" s="35" t="s">
        <v>43</v>
      </c>
      <c r="D32" s="35"/>
      <c r="E32" s="36">
        <v>0</v>
      </c>
      <c r="F32" s="36">
        <v>0</v>
      </c>
      <c r="G32" s="36">
        <v>0</v>
      </c>
      <c r="H32" s="36">
        <v>0</v>
      </c>
      <c r="I32" s="37">
        <v>0</v>
      </c>
      <c r="J32" s="37">
        <v>0</v>
      </c>
      <c r="K32" s="37">
        <v>0</v>
      </c>
      <c r="L32" s="37">
        <f t="shared" si="2"/>
        <v>0</v>
      </c>
      <c r="M32" s="38">
        <f t="shared" si="3"/>
        <v>0</v>
      </c>
      <c r="O32" s="9" t="str">
        <f t="shared" si="4"/>
        <v/>
      </c>
      <c r="P32" s="9" t="str">
        <f t="shared" si="5"/>
        <v/>
      </c>
    </row>
    <row r="33" spans="2:16" s="9" customFormat="1" ht="20.100000000000001" customHeight="1" x14ac:dyDescent="0.15">
      <c r="B33" s="122"/>
      <c r="C33" s="35" t="s">
        <v>44</v>
      </c>
      <c r="D33" s="35"/>
      <c r="E33" s="36">
        <v>0</v>
      </c>
      <c r="F33" s="36">
        <v>0</v>
      </c>
      <c r="G33" s="36">
        <v>0</v>
      </c>
      <c r="H33" s="36">
        <v>0</v>
      </c>
      <c r="I33" s="37">
        <v>0</v>
      </c>
      <c r="J33" s="37">
        <v>0</v>
      </c>
      <c r="K33" s="37">
        <v>0</v>
      </c>
      <c r="L33" s="37">
        <f t="shared" si="2"/>
        <v>0</v>
      </c>
      <c r="M33" s="38">
        <f t="shared" si="3"/>
        <v>0</v>
      </c>
      <c r="O33" s="9" t="str">
        <f t="shared" si="4"/>
        <v/>
      </c>
      <c r="P33" s="9" t="str">
        <f t="shared" si="5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v>0</v>
      </c>
      <c r="F34" s="33">
        <v>0</v>
      </c>
      <c r="G34" s="33">
        <v>0</v>
      </c>
      <c r="H34" s="33">
        <v>0</v>
      </c>
      <c r="I34" s="33">
        <v>0</v>
      </c>
      <c r="J34" s="33">
        <v>0</v>
      </c>
      <c r="K34" s="33">
        <v>0</v>
      </c>
      <c r="L34" s="33">
        <f t="shared" si="2"/>
        <v>0</v>
      </c>
      <c r="M34" s="34">
        <f t="shared" si="3"/>
        <v>0</v>
      </c>
      <c r="O34" s="9" t="str">
        <f t="shared" si="4"/>
        <v/>
      </c>
      <c r="P34" s="9" t="str">
        <f t="shared" si="5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>
        <v>0</v>
      </c>
      <c r="F35" s="36">
        <v>0</v>
      </c>
      <c r="G35" s="36">
        <v>0</v>
      </c>
      <c r="H35" s="36">
        <v>0</v>
      </c>
      <c r="I35" s="37">
        <v>0</v>
      </c>
      <c r="J35" s="37">
        <v>0</v>
      </c>
      <c r="K35" s="37">
        <v>0</v>
      </c>
      <c r="L35" s="37">
        <f>IFERROR(G35/E35,0)*100</f>
        <v>0</v>
      </c>
      <c r="M35" s="38">
        <f>IFERROR(G35/F35,0)*100</f>
        <v>0</v>
      </c>
      <c r="O35" s="9" t="str">
        <f t="shared" si="4"/>
        <v/>
      </c>
      <c r="P35" s="9" t="str">
        <f t="shared" si="5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9">
        <f t="shared" si="2"/>
        <v>0</v>
      </c>
      <c r="M36" s="40">
        <f t="shared" si="3"/>
        <v>0</v>
      </c>
      <c r="O36" s="9" t="str">
        <f t="shared" si="4"/>
        <v/>
      </c>
      <c r="P36" s="9" t="str">
        <f t="shared" si="5"/>
        <v/>
      </c>
    </row>
    <row r="37" spans="2:16" s="9" customFormat="1" ht="20.100000000000001" customHeight="1" x14ac:dyDescent="0.15">
      <c r="B37" s="122"/>
      <c r="C37" s="35" t="s">
        <v>47</v>
      </c>
      <c r="D37" s="35"/>
      <c r="E37" s="36">
        <v>0</v>
      </c>
      <c r="F37" s="36">
        <v>0</v>
      </c>
      <c r="G37" s="36">
        <v>0</v>
      </c>
      <c r="H37" s="36">
        <v>0</v>
      </c>
      <c r="I37" s="37">
        <v>0</v>
      </c>
      <c r="J37" s="37">
        <v>0</v>
      </c>
      <c r="K37" s="37">
        <v>0</v>
      </c>
      <c r="L37" s="41">
        <f t="shared" si="2"/>
        <v>0</v>
      </c>
      <c r="M37" s="42">
        <f t="shared" si="3"/>
        <v>0</v>
      </c>
      <c r="O37" s="9" t="str">
        <f t="shared" si="4"/>
        <v/>
      </c>
      <c r="P37" s="9" t="str">
        <f t="shared" si="5"/>
        <v/>
      </c>
    </row>
    <row r="38" spans="2:16" s="9" customFormat="1" ht="20.100000000000001" customHeight="1" x14ac:dyDescent="0.15">
      <c r="B38" s="122"/>
      <c r="C38" s="35" t="s">
        <v>48</v>
      </c>
      <c r="D38" s="35"/>
      <c r="E38" s="36">
        <v>0</v>
      </c>
      <c r="F38" s="36">
        <v>0</v>
      </c>
      <c r="G38" s="36">
        <v>0</v>
      </c>
      <c r="H38" s="36">
        <v>0</v>
      </c>
      <c r="I38" s="37">
        <v>0</v>
      </c>
      <c r="J38" s="37">
        <v>0</v>
      </c>
      <c r="K38" s="37">
        <v>0</v>
      </c>
      <c r="L38" s="41">
        <f t="shared" si="2"/>
        <v>0</v>
      </c>
      <c r="M38" s="42">
        <f t="shared" si="3"/>
        <v>0</v>
      </c>
      <c r="O38" s="9" t="str">
        <f t="shared" si="4"/>
        <v/>
      </c>
      <c r="P38" s="9" t="str">
        <f t="shared" si="5"/>
        <v/>
      </c>
    </row>
    <row r="39" spans="2:16" s="10" customFormat="1" ht="20.100000000000001" customHeight="1" x14ac:dyDescent="0.15">
      <c r="B39" s="122"/>
      <c r="C39" s="35" t="s">
        <v>49</v>
      </c>
      <c r="D39" s="35"/>
      <c r="E39" s="36">
        <v>0</v>
      </c>
      <c r="F39" s="36">
        <v>0</v>
      </c>
      <c r="G39" s="36">
        <v>0</v>
      </c>
      <c r="H39" s="36">
        <v>0</v>
      </c>
      <c r="I39" s="37">
        <v>0</v>
      </c>
      <c r="J39" s="37">
        <v>0</v>
      </c>
      <c r="K39" s="37">
        <v>0</v>
      </c>
      <c r="L39" s="41">
        <f t="shared" si="2"/>
        <v>0</v>
      </c>
      <c r="M39" s="42">
        <f t="shared" si="3"/>
        <v>0</v>
      </c>
      <c r="O39" s="9" t="str">
        <f t="shared" si="4"/>
        <v/>
      </c>
      <c r="P39" s="9" t="str">
        <f t="shared" si="5"/>
        <v/>
      </c>
    </row>
    <row r="40" spans="2:16" s="10" customFormat="1" ht="20.100000000000001" customHeight="1" x14ac:dyDescent="0.15">
      <c r="B40" s="120" t="s">
        <v>50</v>
      </c>
      <c r="C40" s="121"/>
      <c r="D40" s="121"/>
      <c r="E40" s="43">
        <v>0</v>
      </c>
      <c r="F40" s="43">
        <v>1169095484</v>
      </c>
      <c r="G40" s="43">
        <v>245897340</v>
      </c>
      <c r="H40" s="43">
        <v>0</v>
      </c>
      <c r="I40" s="43">
        <v>923198144</v>
      </c>
      <c r="J40" s="43">
        <v>923198144</v>
      </c>
      <c r="K40" s="43">
        <v>0</v>
      </c>
      <c r="L40" s="44">
        <f t="shared" si="2"/>
        <v>0</v>
      </c>
      <c r="M40" s="45">
        <f t="shared" si="3"/>
        <v>21.033127179541822</v>
      </c>
      <c r="O40" s="9" t="str">
        <f t="shared" si="4"/>
        <v/>
      </c>
      <c r="P40" s="9" t="str">
        <f t="shared" si="5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v>0</v>
      </c>
      <c r="F41" s="33">
        <v>0</v>
      </c>
      <c r="G41" s="33">
        <v>0</v>
      </c>
      <c r="H41" s="33">
        <v>0</v>
      </c>
      <c r="I41" s="33">
        <v>0</v>
      </c>
      <c r="J41" s="33">
        <v>0</v>
      </c>
      <c r="K41" s="33">
        <v>0</v>
      </c>
      <c r="L41" s="39">
        <f t="shared" si="2"/>
        <v>0</v>
      </c>
      <c r="M41" s="40">
        <f t="shared" si="3"/>
        <v>0</v>
      </c>
      <c r="O41" s="9" t="str">
        <f t="shared" si="4"/>
        <v/>
      </c>
      <c r="P41" s="9" t="str">
        <f t="shared" si="5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>
        <v>0</v>
      </c>
      <c r="F42" s="47">
        <v>0</v>
      </c>
      <c r="G42" s="47">
        <v>0</v>
      </c>
      <c r="H42" s="47">
        <v>0</v>
      </c>
      <c r="I42" s="37">
        <v>0</v>
      </c>
      <c r="J42" s="37">
        <v>0</v>
      </c>
      <c r="K42" s="37">
        <v>0</v>
      </c>
      <c r="L42" s="41">
        <f t="shared" si="2"/>
        <v>0</v>
      </c>
      <c r="M42" s="42">
        <f t="shared" si="3"/>
        <v>0</v>
      </c>
      <c r="O42" s="9" t="str">
        <f t="shared" si="4"/>
        <v/>
      </c>
      <c r="P42" s="9" t="str">
        <f t="shared" si="5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>
        <v>0</v>
      </c>
      <c r="F43" s="47">
        <v>0</v>
      </c>
      <c r="G43" s="47">
        <v>0</v>
      </c>
      <c r="H43" s="47">
        <v>0</v>
      </c>
      <c r="I43" s="37">
        <v>0</v>
      </c>
      <c r="J43" s="37">
        <v>0</v>
      </c>
      <c r="K43" s="37">
        <v>0</v>
      </c>
      <c r="L43" s="41">
        <f t="shared" si="2"/>
        <v>0</v>
      </c>
      <c r="M43" s="42">
        <f t="shared" si="3"/>
        <v>0</v>
      </c>
      <c r="O43" s="9" t="str">
        <f t="shared" si="4"/>
        <v/>
      </c>
      <c r="P43" s="9" t="str">
        <f t="shared" si="5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>
        <v>0</v>
      </c>
      <c r="F44" s="47">
        <v>0</v>
      </c>
      <c r="G44" s="47">
        <v>0</v>
      </c>
      <c r="H44" s="47">
        <v>0</v>
      </c>
      <c r="I44" s="37">
        <v>0</v>
      </c>
      <c r="J44" s="37">
        <v>0</v>
      </c>
      <c r="K44" s="37">
        <v>0</v>
      </c>
      <c r="L44" s="41"/>
      <c r="M44" s="42"/>
      <c r="O44" s="9" t="str">
        <f t="shared" si="4"/>
        <v/>
      </c>
      <c r="P44" s="9" t="str">
        <f t="shared" si="5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>
        <v>0</v>
      </c>
      <c r="F45" s="47">
        <v>0</v>
      </c>
      <c r="G45" s="47">
        <v>0</v>
      </c>
      <c r="H45" s="47">
        <v>0</v>
      </c>
      <c r="I45" s="37">
        <v>0</v>
      </c>
      <c r="J45" s="37">
        <v>0</v>
      </c>
      <c r="K45" s="37">
        <v>0</v>
      </c>
      <c r="L45" s="41">
        <f t="shared" si="2"/>
        <v>0</v>
      </c>
      <c r="M45" s="42">
        <f t="shared" si="3"/>
        <v>0</v>
      </c>
      <c r="O45" s="9" t="str">
        <f t="shared" si="4"/>
        <v/>
      </c>
      <c r="P45" s="9" t="str">
        <f t="shared" si="5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v>0</v>
      </c>
      <c r="F46" s="33">
        <v>0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39">
        <f t="shared" si="2"/>
        <v>0</v>
      </c>
      <c r="M46" s="40">
        <f t="shared" si="3"/>
        <v>0</v>
      </c>
      <c r="O46" s="9" t="str">
        <f t="shared" si="4"/>
        <v/>
      </c>
      <c r="P46" s="9" t="str">
        <f t="shared" si="5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>
        <v>0</v>
      </c>
      <c r="F47" s="47">
        <v>0</v>
      </c>
      <c r="G47" s="47">
        <v>0</v>
      </c>
      <c r="H47" s="47">
        <v>0</v>
      </c>
      <c r="I47" s="37">
        <v>0</v>
      </c>
      <c r="J47" s="37">
        <v>0</v>
      </c>
      <c r="K47" s="37">
        <v>0</v>
      </c>
      <c r="L47" s="41">
        <f>IFERROR(G47/E47,0)*100</f>
        <v>0</v>
      </c>
      <c r="M47" s="42">
        <f>IFERROR(G47/F47,0)*100</f>
        <v>0</v>
      </c>
      <c r="O47" s="9" t="str">
        <f t="shared" si="4"/>
        <v/>
      </c>
      <c r="P47" s="9" t="str">
        <f t="shared" si="5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v>0</v>
      </c>
      <c r="F48" s="33">
        <v>0</v>
      </c>
      <c r="G48" s="33">
        <v>0</v>
      </c>
      <c r="H48" s="33">
        <v>0</v>
      </c>
      <c r="I48" s="33">
        <v>0</v>
      </c>
      <c r="J48" s="33">
        <v>0</v>
      </c>
      <c r="K48" s="33">
        <v>0</v>
      </c>
      <c r="L48" s="39">
        <f t="shared" si="2"/>
        <v>0</v>
      </c>
      <c r="M48" s="40">
        <f t="shared" si="3"/>
        <v>0</v>
      </c>
      <c r="O48" s="9" t="str">
        <f t="shared" si="4"/>
        <v/>
      </c>
      <c r="P48" s="9" t="str">
        <f t="shared" si="5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>
        <v>0</v>
      </c>
      <c r="F49" s="47">
        <v>0</v>
      </c>
      <c r="G49" s="47">
        <v>0</v>
      </c>
      <c r="H49" s="47">
        <v>0</v>
      </c>
      <c r="I49" s="37">
        <v>0</v>
      </c>
      <c r="J49" s="37">
        <v>0</v>
      </c>
      <c r="K49" s="37">
        <v>0</v>
      </c>
      <c r="L49" s="41">
        <f t="shared" si="2"/>
        <v>0</v>
      </c>
      <c r="M49" s="42">
        <f t="shared" si="3"/>
        <v>0</v>
      </c>
      <c r="O49" s="9" t="str">
        <f t="shared" si="4"/>
        <v/>
      </c>
      <c r="P49" s="9" t="str">
        <f t="shared" si="5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>
        <v>0</v>
      </c>
      <c r="F50" s="47">
        <v>0</v>
      </c>
      <c r="G50" s="47">
        <v>0</v>
      </c>
      <c r="H50" s="47">
        <v>0</v>
      </c>
      <c r="I50" s="37">
        <v>0</v>
      </c>
      <c r="J50" s="37">
        <v>0</v>
      </c>
      <c r="K50" s="37">
        <v>0</v>
      </c>
      <c r="L50" s="41">
        <f>IFERROR(G50/E50,0)*100</f>
        <v>0</v>
      </c>
      <c r="M50" s="42">
        <f>IFERROR(G50/F50,0)*100</f>
        <v>0</v>
      </c>
      <c r="O50" s="9" t="str">
        <f t="shared" si="4"/>
        <v/>
      </c>
      <c r="P50" s="9" t="str">
        <f t="shared" si="5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>
        <v>0</v>
      </c>
      <c r="F51" s="47">
        <v>0</v>
      </c>
      <c r="G51" s="47">
        <v>0</v>
      </c>
      <c r="H51" s="47">
        <v>0</v>
      </c>
      <c r="I51" s="37">
        <v>0</v>
      </c>
      <c r="J51" s="37">
        <v>0</v>
      </c>
      <c r="K51" s="37">
        <v>0</v>
      </c>
      <c r="L51" s="41">
        <f t="shared" si="2"/>
        <v>0</v>
      </c>
      <c r="M51" s="42">
        <f t="shared" si="3"/>
        <v>0</v>
      </c>
      <c r="O51" s="9" t="str">
        <f t="shared" si="4"/>
        <v/>
      </c>
      <c r="P51" s="9" t="str">
        <f t="shared" si="5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v>0</v>
      </c>
      <c r="F52" s="33">
        <v>0</v>
      </c>
      <c r="G52" s="33">
        <v>0</v>
      </c>
      <c r="H52" s="33">
        <v>0</v>
      </c>
      <c r="I52" s="33">
        <v>0</v>
      </c>
      <c r="J52" s="33">
        <v>0</v>
      </c>
      <c r="K52" s="33">
        <v>0</v>
      </c>
      <c r="L52" s="39">
        <f t="shared" si="2"/>
        <v>0</v>
      </c>
      <c r="M52" s="40">
        <f t="shared" si="3"/>
        <v>0</v>
      </c>
      <c r="O52" s="9" t="str">
        <f t="shared" si="4"/>
        <v/>
      </c>
      <c r="P52" s="9" t="str">
        <f t="shared" si="5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>
        <v>0</v>
      </c>
      <c r="F53" s="47">
        <v>0</v>
      </c>
      <c r="G53" s="47">
        <v>0</v>
      </c>
      <c r="H53" s="47">
        <v>0</v>
      </c>
      <c r="I53" s="37">
        <v>0</v>
      </c>
      <c r="J53" s="37">
        <v>0</v>
      </c>
      <c r="K53" s="37">
        <v>0</v>
      </c>
      <c r="L53" s="41">
        <f t="shared" si="2"/>
        <v>0</v>
      </c>
      <c r="M53" s="42">
        <f t="shared" si="3"/>
        <v>0</v>
      </c>
      <c r="O53" s="9" t="str">
        <f t="shared" si="4"/>
        <v/>
      </c>
      <c r="P53" s="9" t="str">
        <f t="shared" si="5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>
        <v>0</v>
      </c>
      <c r="F54" s="47">
        <v>0</v>
      </c>
      <c r="G54" s="47">
        <v>0</v>
      </c>
      <c r="H54" s="47">
        <v>0</v>
      </c>
      <c r="I54" s="37">
        <v>0</v>
      </c>
      <c r="J54" s="37">
        <v>0</v>
      </c>
      <c r="K54" s="37">
        <v>0</v>
      </c>
      <c r="L54" s="41">
        <f t="shared" si="2"/>
        <v>0</v>
      </c>
      <c r="M54" s="42">
        <f t="shared" si="3"/>
        <v>0</v>
      </c>
      <c r="O54" s="9" t="str">
        <f t="shared" si="4"/>
        <v/>
      </c>
      <c r="P54" s="9" t="str">
        <f t="shared" si="5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>
        <v>0</v>
      </c>
      <c r="F55" s="47">
        <v>0</v>
      </c>
      <c r="G55" s="47">
        <v>0</v>
      </c>
      <c r="H55" s="47">
        <v>0</v>
      </c>
      <c r="I55" s="37">
        <v>0</v>
      </c>
      <c r="J55" s="37">
        <v>0</v>
      </c>
      <c r="K55" s="37">
        <v>0</v>
      </c>
      <c r="L55" s="41">
        <f t="shared" si="2"/>
        <v>0</v>
      </c>
      <c r="M55" s="42">
        <f t="shared" si="3"/>
        <v>0</v>
      </c>
      <c r="O55" s="9" t="str">
        <f t="shared" si="4"/>
        <v/>
      </c>
      <c r="P55" s="9" t="str">
        <f t="shared" si="5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>
        <v>0</v>
      </c>
      <c r="F56" s="47">
        <v>0</v>
      </c>
      <c r="G56" s="47">
        <v>0</v>
      </c>
      <c r="H56" s="47">
        <v>0</v>
      </c>
      <c r="I56" s="37">
        <v>0</v>
      </c>
      <c r="J56" s="37">
        <v>0</v>
      </c>
      <c r="K56" s="37">
        <v>0</v>
      </c>
      <c r="L56" s="41">
        <f t="shared" si="2"/>
        <v>0</v>
      </c>
      <c r="M56" s="42">
        <f t="shared" si="3"/>
        <v>0</v>
      </c>
      <c r="O56" s="9" t="str">
        <f t="shared" si="4"/>
        <v/>
      </c>
      <c r="P56" s="9" t="str">
        <f t="shared" si="5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>
        <v>0</v>
      </c>
      <c r="F57" s="47">
        <v>0</v>
      </c>
      <c r="G57" s="47">
        <v>0</v>
      </c>
      <c r="H57" s="47">
        <v>0</v>
      </c>
      <c r="I57" s="37">
        <v>0</v>
      </c>
      <c r="J57" s="37">
        <v>0</v>
      </c>
      <c r="K57" s="37">
        <v>0</v>
      </c>
      <c r="L57" s="41">
        <f t="shared" si="2"/>
        <v>0</v>
      </c>
      <c r="M57" s="42">
        <f t="shared" si="3"/>
        <v>0</v>
      </c>
      <c r="O57" s="9" t="str">
        <f t="shared" si="4"/>
        <v/>
      </c>
      <c r="P57" s="9" t="str">
        <f t="shared" si="5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>
        <v>0</v>
      </c>
      <c r="F58" s="47">
        <v>0</v>
      </c>
      <c r="G58" s="47">
        <v>0</v>
      </c>
      <c r="H58" s="47">
        <v>0</v>
      </c>
      <c r="I58" s="37">
        <v>0</v>
      </c>
      <c r="J58" s="37">
        <v>0</v>
      </c>
      <c r="K58" s="37">
        <v>0</v>
      </c>
      <c r="L58" s="41"/>
      <c r="M58" s="42"/>
      <c r="O58" s="9" t="str">
        <f t="shared" si="4"/>
        <v/>
      </c>
      <c r="P58" s="9" t="str">
        <f t="shared" si="5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>
        <v>0</v>
      </c>
      <c r="F59" s="47">
        <v>0</v>
      </c>
      <c r="G59" s="47">
        <v>0</v>
      </c>
      <c r="H59" s="47">
        <v>0</v>
      </c>
      <c r="I59" s="37">
        <v>0</v>
      </c>
      <c r="J59" s="37">
        <v>0</v>
      </c>
      <c r="K59" s="37">
        <v>0</v>
      </c>
      <c r="L59" s="41">
        <f t="shared" si="2"/>
        <v>0</v>
      </c>
      <c r="M59" s="42">
        <f t="shared" si="3"/>
        <v>0</v>
      </c>
      <c r="O59" s="9" t="str">
        <f t="shared" si="4"/>
        <v/>
      </c>
      <c r="P59" s="9" t="str">
        <f t="shared" si="5"/>
        <v/>
      </c>
    </row>
    <row r="60" spans="2:16" s="5" customFormat="1" ht="20.100000000000001" customHeight="1" x14ac:dyDescent="0.15">
      <c r="B60" s="31" t="s">
        <v>71</v>
      </c>
      <c r="C60" s="32"/>
      <c r="D60" s="32"/>
      <c r="E60" s="50">
        <v>0</v>
      </c>
      <c r="F60" s="50">
        <v>1169095484</v>
      </c>
      <c r="G60" s="50">
        <v>245897340</v>
      </c>
      <c r="H60" s="50">
        <v>0</v>
      </c>
      <c r="I60" s="50">
        <v>923198144</v>
      </c>
      <c r="J60" s="50">
        <v>923198144</v>
      </c>
      <c r="K60" s="50">
        <v>0</v>
      </c>
      <c r="L60" s="39">
        <f t="shared" si="2"/>
        <v>0</v>
      </c>
      <c r="M60" s="40">
        <f t="shared" si="3"/>
        <v>21.033127179541822</v>
      </c>
      <c r="O60" s="9" t="str">
        <f t="shared" si="4"/>
        <v/>
      </c>
      <c r="P60" s="9" t="str">
        <f t="shared" si="5"/>
        <v/>
      </c>
    </row>
    <row r="61" spans="2:16" s="5" customFormat="1" ht="20.100000000000001" customHeight="1" x14ac:dyDescent="0.15">
      <c r="B61" s="60"/>
      <c r="C61" s="73" t="s">
        <v>90</v>
      </c>
      <c r="D61" s="35"/>
      <c r="E61" s="47">
        <v>0</v>
      </c>
      <c r="F61" s="47">
        <v>0</v>
      </c>
      <c r="G61" s="47">
        <v>0</v>
      </c>
      <c r="H61" s="47">
        <v>0</v>
      </c>
      <c r="I61" s="37">
        <v>0</v>
      </c>
      <c r="J61" s="37">
        <v>0</v>
      </c>
      <c r="K61" s="37">
        <v>0</v>
      </c>
      <c r="L61" s="41">
        <f>IFERROR(G61/E61,0)*100</f>
        <v>0</v>
      </c>
      <c r="M61" s="42">
        <f>IFERROR(G61/F61,0)*100</f>
        <v>0</v>
      </c>
      <c r="O61" s="9" t="str">
        <f t="shared" si="4"/>
        <v/>
      </c>
      <c r="P61" s="9" t="str">
        <f t="shared" si="5"/>
        <v/>
      </c>
    </row>
    <row r="62" spans="2:16" s="5" customFormat="1" ht="20.100000000000001" customHeight="1" x14ac:dyDescent="0.15">
      <c r="B62" s="61"/>
      <c r="C62" s="74" t="s">
        <v>91</v>
      </c>
      <c r="D62" s="35"/>
      <c r="E62" s="47">
        <v>0</v>
      </c>
      <c r="F62" s="47">
        <v>0</v>
      </c>
      <c r="G62" s="47">
        <v>0</v>
      </c>
      <c r="H62" s="47">
        <v>0</v>
      </c>
      <c r="I62" s="37">
        <v>0</v>
      </c>
      <c r="J62" s="37">
        <v>0</v>
      </c>
      <c r="K62" s="37">
        <v>0</v>
      </c>
      <c r="L62" s="41"/>
      <c r="M62" s="42"/>
      <c r="O62" s="9"/>
      <c r="P62" s="9"/>
    </row>
    <row r="63" spans="2:16" s="5" customFormat="1" ht="20.100000000000001" customHeight="1" x14ac:dyDescent="0.15">
      <c r="B63" s="61"/>
      <c r="C63" s="74" t="s">
        <v>92</v>
      </c>
      <c r="D63" s="35"/>
      <c r="E63" s="47">
        <v>0</v>
      </c>
      <c r="F63" s="47">
        <v>0</v>
      </c>
      <c r="G63" s="47">
        <v>0</v>
      </c>
      <c r="H63" s="47">
        <v>0</v>
      </c>
      <c r="I63" s="37">
        <v>0</v>
      </c>
      <c r="J63" s="37">
        <v>0</v>
      </c>
      <c r="K63" s="37">
        <v>0</v>
      </c>
      <c r="L63" s="41"/>
      <c r="M63" s="42"/>
      <c r="O63" s="9"/>
      <c r="P63" s="9"/>
    </row>
    <row r="64" spans="2:16" s="5" customFormat="1" ht="20.100000000000001" customHeight="1" x14ac:dyDescent="0.15">
      <c r="B64" s="61"/>
      <c r="C64" s="74" t="s">
        <v>93</v>
      </c>
      <c r="D64" s="35"/>
      <c r="E64" s="47">
        <v>0</v>
      </c>
      <c r="F64" s="47">
        <v>0</v>
      </c>
      <c r="G64" s="47">
        <v>0</v>
      </c>
      <c r="H64" s="47">
        <v>0</v>
      </c>
      <c r="I64" s="37">
        <v>0</v>
      </c>
      <c r="J64" s="37">
        <v>0</v>
      </c>
      <c r="K64" s="37">
        <v>0</v>
      </c>
      <c r="L64" s="41"/>
      <c r="M64" s="42"/>
      <c r="O64" s="9"/>
      <c r="P64" s="9"/>
    </row>
    <row r="65" spans="2:16" s="5" customFormat="1" ht="20.100000000000001" customHeight="1" x14ac:dyDescent="0.15">
      <c r="B65" s="61"/>
      <c r="C65" s="74" t="s">
        <v>94</v>
      </c>
      <c r="D65" s="35"/>
      <c r="E65" s="47">
        <v>0</v>
      </c>
      <c r="F65" s="47">
        <v>0</v>
      </c>
      <c r="G65" s="47">
        <v>0</v>
      </c>
      <c r="H65" s="47">
        <v>0</v>
      </c>
      <c r="I65" s="37">
        <v>0</v>
      </c>
      <c r="J65" s="37">
        <v>0</v>
      </c>
      <c r="K65" s="37">
        <v>0</v>
      </c>
      <c r="L65" s="41"/>
      <c r="M65" s="42"/>
      <c r="O65" s="9"/>
      <c r="P65" s="9"/>
    </row>
    <row r="66" spans="2:16" s="5" customFormat="1" ht="20.100000000000001" customHeight="1" x14ac:dyDescent="0.15">
      <c r="B66" s="61"/>
      <c r="C66" s="74" t="s">
        <v>95</v>
      </c>
      <c r="D66" s="35"/>
      <c r="E66" s="47">
        <v>0</v>
      </c>
      <c r="F66" s="47">
        <v>32255250</v>
      </c>
      <c r="G66" s="47">
        <v>19000000</v>
      </c>
      <c r="H66" s="47">
        <v>0</v>
      </c>
      <c r="I66" s="37">
        <v>13255250</v>
      </c>
      <c r="J66" s="37">
        <v>13255250</v>
      </c>
      <c r="K66" s="37">
        <v>0</v>
      </c>
      <c r="L66" s="41"/>
      <c r="M66" s="42"/>
      <c r="O66" s="9"/>
      <c r="P66" s="9"/>
    </row>
    <row r="67" spans="2:16" s="5" customFormat="1" ht="20.100000000000001" customHeight="1" x14ac:dyDescent="0.15">
      <c r="B67" s="61"/>
      <c r="C67" s="74" t="s">
        <v>101</v>
      </c>
      <c r="D67" s="35"/>
      <c r="E67" s="47">
        <v>0</v>
      </c>
      <c r="F67" s="47">
        <v>0</v>
      </c>
      <c r="G67" s="47">
        <v>0</v>
      </c>
      <c r="H67" s="47">
        <v>0</v>
      </c>
      <c r="I67" s="37">
        <v>0</v>
      </c>
      <c r="J67" s="37">
        <v>0</v>
      </c>
      <c r="K67" s="37">
        <v>0</v>
      </c>
      <c r="L67" s="41"/>
      <c r="M67" s="42"/>
      <c r="O67" s="9"/>
      <c r="P67" s="9"/>
    </row>
    <row r="68" spans="2:16" s="5" customFormat="1" ht="20.100000000000001" customHeight="1" x14ac:dyDescent="0.15">
      <c r="B68" s="61"/>
      <c r="C68" s="74" t="s">
        <v>97</v>
      </c>
      <c r="D68" s="35"/>
      <c r="E68" s="47">
        <v>0</v>
      </c>
      <c r="F68" s="47">
        <v>0</v>
      </c>
      <c r="G68" s="47">
        <v>0</v>
      </c>
      <c r="H68" s="47">
        <v>0</v>
      </c>
      <c r="I68" s="37">
        <v>0</v>
      </c>
      <c r="J68" s="37">
        <v>0</v>
      </c>
      <c r="K68" s="37">
        <v>0</v>
      </c>
      <c r="L68" s="41"/>
      <c r="M68" s="42"/>
      <c r="O68" s="9"/>
      <c r="P68" s="9"/>
    </row>
    <row r="69" spans="2:16" s="5" customFormat="1" ht="20.100000000000001" customHeight="1" x14ac:dyDescent="0.15">
      <c r="B69" s="61"/>
      <c r="C69" s="74" t="s">
        <v>99</v>
      </c>
      <c r="D69" s="35"/>
      <c r="E69" s="47">
        <v>0</v>
      </c>
      <c r="F69" s="47">
        <v>1701000</v>
      </c>
      <c r="G69" s="47">
        <v>0</v>
      </c>
      <c r="H69" s="47">
        <v>0</v>
      </c>
      <c r="I69" s="37">
        <v>1701000</v>
      </c>
      <c r="J69" s="37">
        <v>1701000</v>
      </c>
      <c r="K69" s="37">
        <v>0</v>
      </c>
      <c r="L69" s="41"/>
      <c r="M69" s="42"/>
      <c r="O69" s="9"/>
      <c r="P69" s="9"/>
    </row>
    <row r="70" spans="2:16" s="5" customFormat="1" ht="20.100000000000001" customHeight="1" x14ac:dyDescent="0.15">
      <c r="B70" s="61"/>
      <c r="C70" s="74" t="s">
        <v>100</v>
      </c>
      <c r="D70" s="35"/>
      <c r="E70" s="47">
        <v>0</v>
      </c>
      <c r="F70" s="47">
        <v>1135139234</v>
      </c>
      <c r="G70" s="47">
        <v>226897340</v>
      </c>
      <c r="H70" s="47">
        <v>0</v>
      </c>
      <c r="I70" s="37">
        <v>908241894</v>
      </c>
      <c r="J70" s="37">
        <v>908241894</v>
      </c>
      <c r="K70" s="37">
        <v>0</v>
      </c>
      <c r="L70" s="41"/>
      <c r="M70" s="42"/>
      <c r="O70" s="9"/>
      <c r="P70" s="9"/>
    </row>
    <row r="71" spans="2:16" s="5" customFormat="1" ht="20.100000000000001" customHeight="1" x14ac:dyDescent="0.15">
      <c r="B71" s="61"/>
      <c r="C71" s="74" t="s">
        <v>98</v>
      </c>
      <c r="D71" s="35"/>
      <c r="E71" s="47">
        <v>0</v>
      </c>
      <c r="F71" s="47">
        <v>0</v>
      </c>
      <c r="G71" s="47">
        <v>0</v>
      </c>
      <c r="H71" s="47">
        <v>0</v>
      </c>
      <c r="I71" s="37">
        <v>0</v>
      </c>
      <c r="J71" s="37">
        <v>0</v>
      </c>
      <c r="K71" s="37">
        <v>0</v>
      </c>
      <c r="L71" s="41"/>
      <c r="M71" s="42"/>
      <c r="O71" s="9"/>
      <c r="P71" s="9"/>
    </row>
    <row r="72" spans="2:16" s="5" customFormat="1" ht="20.100000000000001" customHeight="1" x14ac:dyDescent="0.15">
      <c r="B72" s="62"/>
      <c r="C72" s="74" t="s">
        <v>103</v>
      </c>
      <c r="D72" s="35"/>
      <c r="E72" s="47">
        <v>0</v>
      </c>
      <c r="F72" s="47">
        <v>0</v>
      </c>
      <c r="G72" s="47">
        <v>0</v>
      </c>
      <c r="H72" s="47">
        <v>0</v>
      </c>
      <c r="I72" s="37">
        <v>0</v>
      </c>
      <c r="J72" s="37">
        <v>0</v>
      </c>
      <c r="K72" s="37">
        <v>0</v>
      </c>
      <c r="L72" s="41"/>
      <c r="M72" s="42"/>
      <c r="O72" s="9"/>
      <c r="P72" s="9"/>
    </row>
    <row r="73" spans="2:16" s="10" customFormat="1" ht="20.100000000000001" customHeight="1" x14ac:dyDescent="0.15">
      <c r="B73" s="120" t="s">
        <v>73</v>
      </c>
      <c r="C73" s="121"/>
      <c r="D73" s="121"/>
      <c r="E73" s="43">
        <v>0</v>
      </c>
      <c r="F73" s="43">
        <v>23916600</v>
      </c>
      <c r="G73" s="43">
        <v>23516600</v>
      </c>
      <c r="H73" s="43">
        <v>0</v>
      </c>
      <c r="I73" s="43">
        <v>400000</v>
      </c>
      <c r="J73" s="43">
        <v>400000</v>
      </c>
      <c r="K73" s="43">
        <v>0</v>
      </c>
      <c r="L73" s="44">
        <f t="shared" si="2"/>
        <v>0</v>
      </c>
      <c r="M73" s="45">
        <f t="shared" si="3"/>
        <v>98.327521470443131</v>
      </c>
      <c r="O73" s="9" t="str">
        <f t="shared" si="4"/>
        <v/>
      </c>
      <c r="P73" s="9" t="str">
        <f t="shared" si="5"/>
        <v/>
      </c>
    </row>
    <row r="74" spans="2:16" s="5" customFormat="1" ht="20.100000000000001" customHeight="1" x14ac:dyDescent="0.15">
      <c r="B74" s="31" t="s">
        <v>74</v>
      </c>
      <c r="C74" s="32"/>
      <c r="D74" s="32"/>
      <c r="E74" s="50">
        <v>0</v>
      </c>
      <c r="F74" s="50">
        <v>16950000</v>
      </c>
      <c r="G74" s="50">
        <v>16550000</v>
      </c>
      <c r="H74" s="50">
        <v>0</v>
      </c>
      <c r="I74" s="50">
        <v>400000</v>
      </c>
      <c r="J74" s="50">
        <v>400000</v>
      </c>
      <c r="K74" s="50">
        <v>0</v>
      </c>
      <c r="L74" s="39">
        <f t="shared" si="2"/>
        <v>0</v>
      </c>
      <c r="M74" s="40">
        <f t="shared" si="3"/>
        <v>97.640117994100294</v>
      </c>
      <c r="O74" s="9" t="str">
        <f t="shared" si="4"/>
        <v/>
      </c>
      <c r="P74" s="9" t="str">
        <f t="shared" si="5"/>
        <v/>
      </c>
    </row>
    <row r="75" spans="2:16" s="5" customFormat="1" ht="20.100000000000001" customHeight="1" x14ac:dyDescent="0.15">
      <c r="B75" s="46"/>
      <c r="C75" s="73" t="s">
        <v>95</v>
      </c>
      <c r="D75" s="35"/>
      <c r="E75" s="47">
        <v>0</v>
      </c>
      <c r="F75" s="47">
        <v>16950000</v>
      </c>
      <c r="G75" s="47">
        <v>16550000</v>
      </c>
      <c r="H75" s="47">
        <v>0</v>
      </c>
      <c r="I75" s="37">
        <v>400000</v>
      </c>
      <c r="J75" s="37">
        <v>400000</v>
      </c>
      <c r="K75" s="37">
        <v>0</v>
      </c>
      <c r="L75" s="41">
        <f t="shared" si="2"/>
        <v>0</v>
      </c>
      <c r="M75" s="42">
        <f t="shared" si="3"/>
        <v>97.640117994100294</v>
      </c>
      <c r="O75" s="9" t="str">
        <f t="shared" si="4"/>
        <v/>
      </c>
      <c r="P75" s="9" t="str">
        <f t="shared" si="5"/>
        <v/>
      </c>
    </row>
    <row r="76" spans="2:16" s="5" customFormat="1" ht="20.100000000000001" customHeight="1" x14ac:dyDescent="0.15">
      <c r="B76" s="46"/>
      <c r="C76" s="74" t="s">
        <v>96</v>
      </c>
      <c r="D76" s="35"/>
      <c r="E76" s="47">
        <v>0</v>
      </c>
      <c r="F76" s="47">
        <v>0</v>
      </c>
      <c r="G76" s="47">
        <v>0</v>
      </c>
      <c r="H76" s="47">
        <v>0</v>
      </c>
      <c r="I76" s="37">
        <v>0</v>
      </c>
      <c r="J76" s="37">
        <v>0</v>
      </c>
      <c r="K76" s="37">
        <v>0</v>
      </c>
      <c r="L76" s="41"/>
      <c r="M76" s="42"/>
      <c r="O76" s="9"/>
      <c r="P76" s="9"/>
    </row>
    <row r="77" spans="2:16" s="5" customFormat="1" ht="20.100000000000001" customHeight="1" x14ac:dyDescent="0.15">
      <c r="B77" s="31" t="s">
        <v>76</v>
      </c>
      <c r="C77" s="32"/>
      <c r="D77" s="32"/>
      <c r="E77" s="51">
        <v>0</v>
      </c>
      <c r="F77" s="51">
        <v>0</v>
      </c>
      <c r="G77" s="51">
        <v>0</v>
      </c>
      <c r="H77" s="51">
        <v>0</v>
      </c>
      <c r="I77" s="51">
        <v>0</v>
      </c>
      <c r="J77" s="51">
        <v>0</v>
      </c>
      <c r="K77" s="51">
        <v>0</v>
      </c>
      <c r="L77" s="53">
        <f t="shared" si="2"/>
        <v>0</v>
      </c>
      <c r="M77" s="54">
        <f t="shared" si="3"/>
        <v>0</v>
      </c>
      <c r="O77" s="9" t="str">
        <f t="shared" si="4"/>
        <v/>
      </c>
      <c r="P77" s="9" t="str">
        <f t="shared" si="5"/>
        <v/>
      </c>
    </row>
    <row r="78" spans="2:16" s="5" customFormat="1" ht="20.100000000000001" customHeight="1" x14ac:dyDescent="0.15">
      <c r="B78" s="46"/>
      <c r="C78" s="35" t="s">
        <v>77</v>
      </c>
      <c r="D78" s="35"/>
      <c r="E78" s="47">
        <v>0</v>
      </c>
      <c r="F78" s="47">
        <v>0</v>
      </c>
      <c r="G78" s="47">
        <v>0</v>
      </c>
      <c r="H78" s="47">
        <v>0</v>
      </c>
      <c r="I78" s="37">
        <v>0</v>
      </c>
      <c r="J78" s="37">
        <v>0</v>
      </c>
      <c r="K78" s="37">
        <v>0</v>
      </c>
      <c r="L78" s="41">
        <f>IFERROR(G78/E78,0)*100</f>
        <v>0</v>
      </c>
      <c r="M78" s="42">
        <f>IFERROR(G78/F78,0)*100</f>
        <v>0</v>
      </c>
      <c r="O78" s="9" t="str">
        <f t="shared" si="4"/>
        <v/>
      </c>
      <c r="P78" s="9" t="str">
        <f t="shared" si="5"/>
        <v/>
      </c>
    </row>
    <row r="79" spans="2:16" s="5" customFormat="1" ht="20.100000000000001" customHeight="1" x14ac:dyDescent="0.15">
      <c r="B79" s="31" t="s">
        <v>78</v>
      </c>
      <c r="C79" s="32"/>
      <c r="D79" s="32"/>
      <c r="E79" s="51">
        <v>0</v>
      </c>
      <c r="F79" s="51">
        <v>0</v>
      </c>
      <c r="G79" s="51">
        <v>0</v>
      </c>
      <c r="H79" s="51">
        <v>0</v>
      </c>
      <c r="I79" s="51">
        <v>0</v>
      </c>
      <c r="J79" s="51">
        <v>0</v>
      </c>
      <c r="K79" s="51">
        <v>0</v>
      </c>
      <c r="L79" s="53">
        <f t="shared" si="2"/>
        <v>0</v>
      </c>
      <c r="M79" s="54">
        <f t="shared" si="3"/>
        <v>0</v>
      </c>
      <c r="O79" s="9" t="str">
        <f t="shared" si="4"/>
        <v/>
      </c>
      <c r="P79" s="9" t="str">
        <f t="shared" si="5"/>
        <v/>
      </c>
    </row>
    <row r="80" spans="2:16" s="5" customFormat="1" ht="20.100000000000001" customHeight="1" x14ac:dyDescent="0.15">
      <c r="B80" s="46"/>
      <c r="C80" s="35" t="s">
        <v>79</v>
      </c>
      <c r="D80" s="35"/>
      <c r="E80" s="47">
        <v>0</v>
      </c>
      <c r="F80" s="47">
        <v>0</v>
      </c>
      <c r="G80" s="47">
        <v>0</v>
      </c>
      <c r="H80" s="47">
        <v>0</v>
      </c>
      <c r="I80" s="37">
        <v>0</v>
      </c>
      <c r="J80" s="37">
        <v>0</v>
      </c>
      <c r="K80" s="37">
        <v>0</v>
      </c>
      <c r="L80" s="41">
        <f t="shared" si="2"/>
        <v>0</v>
      </c>
      <c r="M80" s="42">
        <f t="shared" si="3"/>
        <v>0</v>
      </c>
      <c r="O80" s="9" t="str">
        <f t="shared" si="4"/>
        <v/>
      </c>
      <c r="P80" s="9" t="str">
        <f t="shared" si="5"/>
        <v/>
      </c>
    </row>
    <row r="81" spans="2:16" s="5" customFormat="1" ht="20.100000000000001" customHeight="1" x14ac:dyDescent="0.15">
      <c r="B81" s="31" t="s">
        <v>80</v>
      </c>
      <c r="C81" s="32"/>
      <c r="D81" s="32"/>
      <c r="E81" s="52">
        <v>0</v>
      </c>
      <c r="F81" s="52">
        <v>0</v>
      </c>
      <c r="G81" s="52">
        <v>0</v>
      </c>
      <c r="H81" s="52">
        <v>0</v>
      </c>
      <c r="I81" s="52">
        <v>0</v>
      </c>
      <c r="J81" s="52">
        <v>0</v>
      </c>
      <c r="K81" s="52">
        <v>0</v>
      </c>
      <c r="L81" s="53">
        <f t="shared" si="2"/>
        <v>0</v>
      </c>
      <c r="M81" s="54">
        <f t="shared" si="3"/>
        <v>0</v>
      </c>
      <c r="O81" s="9" t="str">
        <f t="shared" si="4"/>
        <v/>
      </c>
      <c r="P81" s="9" t="str">
        <f t="shared" si="5"/>
        <v/>
      </c>
    </row>
    <row r="82" spans="2:16" s="5" customFormat="1" ht="20.100000000000001" customHeight="1" x14ac:dyDescent="0.15">
      <c r="B82" s="60"/>
      <c r="C82" s="35" t="s">
        <v>81</v>
      </c>
      <c r="D82" s="35"/>
      <c r="E82" s="55">
        <v>0</v>
      </c>
      <c r="F82" s="55">
        <v>0</v>
      </c>
      <c r="G82" s="55">
        <v>0</v>
      </c>
      <c r="H82" s="55">
        <v>0</v>
      </c>
      <c r="I82" s="37">
        <v>0</v>
      </c>
      <c r="J82" s="37">
        <v>0</v>
      </c>
      <c r="K82" s="37">
        <v>0</v>
      </c>
      <c r="L82" s="56">
        <f t="shared" si="2"/>
        <v>0</v>
      </c>
      <c r="M82" s="57">
        <f t="shared" si="3"/>
        <v>0</v>
      </c>
      <c r="O82" s="9" t="str">
        <f t="shared" si="4"/>
        <v/>
      </c>
      <c r="P82" s="9" t="str">
        <f t="shared" si="5"/>
        <v/>
      </c>
    </row>
    <row r="83" spans="2:16" s="5" customFormat="1" ht="20.100000000000001" customHeight="1" x14ac:dyDescent="0.15">
      <c r="B83" s="62"/>
      <c r="C83" s="35" t="s">
        <v>82</v>
      </c>
      <c r="D83" s="35"/>
      <c r="E83" s="55">
        <v>0</v>
      </c>
      <c r="F83" s="55">
        <v>0</v>
      </c>
      <c r="G83" s="55">
        <v>0</v>
      </c>
      <c r="H83" s="55">
        <v>0</v>
      </c>
      <c r="I83" s="37">
        <v>0</v>
      </c>
      <c r="J83" s="37">
        <v>0</v>
      </c>
      <c r="K83" s="37">
        <v>0</v>
      </c>
      <c r="L83" s="56">
        <f t="shared" si="2"/>
        <v>0</v>
      </c>
      <c r="M83" s="57">
        <f t="shared" si="3"/>
        <v>0</v>
      </c>
      <c r="O83" s="9" t="str">
        <f t="shared" si="4"/>
        <v/>
      </c>
      <c r="P83" s="9" t="str">
        <f t="shared" si="5"/>
        <v/>
      </c>
    </row>
    <row r="84" spans="2:16" s="5" customFormat="1" ht="20.100000000000001" customHeight="1" x14ac:dyDescent="0.15">
      <c r="B84" s="31" t="s">
        <v>83</v>
      </c>
      <c r="C84" s="32"/>
      <c r="D84" s="32"/>
      <c r="E84" s="51">
        <v>0</v>
      </c>
      <c r="F84" s="51">
        <v>0</v>
      </c>
      <c r="G84" s="51">
        <v>0</v>
      </c>
      <c r="H84" s="51">
        <v>0</v>
      </c>
      <c r="I84" s="51">
        <v>0</v>
      </c>
      <c r="J84" s="51">
        <v>0</v>
      </c>
      <c r="K84" s="51">
        <v>0</v>
      </c>
      <c r="L84" s="53">
        <f t="shared" si="2"/>
        <v>0</v>
      </c>
      <c r="M84" s="54">
        <f t="shared" si="3"/>
        <v>0</v>
      </c>
      <c r="O84" s="9" t="str">
        <f t="shared" ref="O84:O92" si="6">IF(F84=G84+H84+I84,"","err")</f>
        <v/>
      </c>
      <c r="P84" s="9" t="str">
        <f t="shared" ref="P84:P92" si="7">IF(I84=J84+K84,"","err")</f>
        <v/>
      </c>
    </row>
    <row r="85" spans="2:16" s="5" customFormat="1" ht="20.100000000000001" customHeight="1" x14ac:dyDescent="0.15">
      <c r="B85" s="46"/>
      <c r="C85" s="35" t="s">
        <v>84</v>
      </c>
      <c r="D85" s="35"/>
      <c r="E85" s="47">
        <v>0</v>
      </c>
      <c r="F85" s="47">
        <v>0</v>
      </c>
      <c r="G85" s="47">
        <v>0</v>
      </c>
      <c r="H85" s="47">
        <v>0</v>
      </c>
      <c r="I85" s="37">
        <v>0</v>
      </c>
      <c r="J85" s="37">
        <v>0</v>
      </c>
      <c r="K85" s="37">
        <v>0</v>
      </c>
      <c r="L85" s="41">
        <f>IFERROR(G85/E85,0)*100</f>
        <v>0</v>
      </c>
      <c r="M85" s="42">
        <f>IFERROR(G85/F85,0)*100</f>
        <v>0</v>
      </c>
      <c r="O85" s="9" t="str">
        <f t="shared" si="6"/>
        <v/>
      </c>
      <c r="P85" s="9" t="str">
        <f t="shared" si="7"/>
        <v/>
      </c>
    </row>
    <row r="86" spans="2:16" s="5" customFormat="1" ht="20.100000000000001" customHeight="1" x14ac:dyDescent="0.15">
      <c r="B86" s="58" t="s">
        <v>86</v>
      </c>
      <c r="C86" s="59"/>
      <c r="D86" s="59"/>
      <c r="E86" s="51">
        <v>0</v>
      </c>
      <c r="F86" s="51">
        <v>6966600</v>
      </c>
      <c r="G86" s="51">
        <v>6966600</v>
      </c>
      <c r="H86" s="51">
        <v>0</v>
      </c>
      <c r="I86" s="51">
        <v>0</v>
      </c>
      <c r="J86" s="51">
        <v>0</v>
      </c>
      <c r="K86" s="51">
        <v>0</v>
      </c>
      <c r="L86" s="53">
        <f>IFERROR(G86/E86,0)*100</f>
        <v>0</v>
      </c>
      <c r="M86" s="54">
        <f>IFERROR(G86/F86,0)*100</f>
        <v>100</v>
      </c>
      <c r="O86" s="9" t="str">
        <f t="shared" si="6"/>
        <v/>
      </c>
      <c r="P86" s="9" t="str">
        <f t="shared" si="7"/>
        <v/>
      </c>
    </row>
    <row r="87" spans="2:16" s="5" customFormat="1" ht="20.100000000000001" customHeight="1" x14ac:dyDescent="0.15">
      <c r="B87" s="60"/>
      <c r="C87" s="75" t="s">
        <v>99</v>
      </c>
      <c r="D87" s="63"/>
      <c r="E87" s="64">
        <v>0</v>
      </c>
      <c r="F87" s="64">
        <v>6966600</v>
      </c>
      <c r="G87" s="64">
        <v>6966600</v>
      </c>
      <c r="H87" s="64">
        <v>0</v>
      </c>
      <c r="I87" s="37">
        <v>0</v>
      </c>
      <c r="J87" s="37">
        <v>0</v>
      </c>
      <c r="K87" s="37">
        <v>0</v>
      </c>
      <c r="L87" s="65">
        <f>IFERROR(G87/E87,0)*100</f>
        <v>0</v>
      </c>
      <c r="M87" s="66">
        <f>IFERROR(G87/F87,0)*100</f>
        <v>100</v>
      </c>
      <c r="O87" s="9" t="str">
        <f t="shared" si="6"/>
        <v/>
      </c>
      <c r="P87" s="9" t="str">
        <f t="shared" si="7"/>
        <v/>
      </c>
    </row>
    <row r="88" spans="2:16" s="5" customFormat="1" ht="20.100000000000001" customHeight="1" x14ac:dyDescent="0.15">
      <c r="B88" s="61"/>
      <c r="C88" s="76" t="s">
        <v>100</v>
      </c>
      <c r="D88" s="63"/>
      <c r="E88" s="64">
        <v>0</v>
      </c>
      <c r="F88" s="64">
        <v>0</v>
      </c>
      <c r="G88" s="64">
        <v>0</v>
      </c>
      <c r="H88" s="64">
        <v>0</v>
      </c>
      <c r="I88" s="37">
        <v>0</v>
      </c>
      <c r="J88" s="37">
        <v>0</v>
      </c>
      <c r="K88" s="37">
        <v>0</v>
      </c>
      <c r="L88" s="65"/>
      <c r="M88" s="66"/>
      <c r="O88" s="9"/>
      <c r="P88" s="9"/>
    </row>
    <row r="89" spans="2:16" s="5" customFormat="1" ht="20.100000000000001" customHeight="1" x14ac:dyDescent="0.15">
      <c r="B89" s="61"/>
      <c r="C89" s="76" t="s">
        <v>98</v>
      </c>
      <c r="D89" s="63"/>
      <c r="E89" s="64">
        <v>0</v>
      </c>
      <c r="F89" s="64">
        <v>0</v>
      </c>
      <c r="G89" s="64">
        <v>0</v>
      </c>
      <c r="H89" s="64">
        <v>0</v>
      </c>
      <c r="I89" s="37">
        <v>0</v>
      </c>
      <c r="J89" s="37">
        <v>0</v>
      </c>
      <c r="K89" s="37">
        <v>0</v>
      </c>
      <c r="L89" s="65"/>
      <c r="M89" s="66"/>
      <c r="O89" s="9"/>
      <c r="P89" s="9"/>
    </row>
    <row r="90" spans="2:16" s="5" customFormat="1" ht="20.100000000000001" customHeight="1" x14ac:dyDescent="0.15">
      <c r="B90" s="62"/>
      <c r="C90" s="76" t="s">
        <v>102</v>
      </c>
      <c r="D90" s="63"/>
      <c r="E90" s="64">
        <v>0</v>
      </c>
      <c r="F90" s="64">
        <v>0</v>
      </c>
      <c r="G90" s="64">
        <v>0</v>
      </c>
      <c r="H90" s="64">
        <v>0</v>
      </c>
      <c r="I90" s="37">
        <v>0</v>
      </c>
      <c r="J90" s="37">
        <v>0</v>
      </c>
      <c r="K90" s="37">
        <v>0</v>
      </c>
      <c r="L90" s="65"/>
      <c r="M90" s="66"/>
      <c r="O90" s="9"/>
      <c r="P90" s="9"/>
    </row>
    <row r="91" spans="2:16" s="5" customFormat="1" ht="20.100000000000001" customHeight="1" x14ac:dyDescent="0.15">
      <c r="B91" s="58" t="s">
        <v>87</v>
      </c>
      <c r="C91" s="59"/>
      <c r="D91" s="59"/>
      <c r="E91" s="51">
        <v>0</v>
      </c>
      <c r="F91" s="51">
        <v>0</v>
      </c>
      <c r="G91" s="51">
        <v>0</v>
      </c>
      <c r="H91" s="51">
        <v>0</v>
      </c>
      <c r="I91" s="51">
        <v>0</v>
      </c>
      <c r="J91" s="51">
        <v>0</v>
      </c>
      <c r="K91" s="51">
        <v>0</v>
      </c>
      <c r="L91" s="53">
        <f t="shared" si="2"/>
        <v>0</v>
      </c>
      <c r="M91" s="54">
        <f t="shared" si="3"/>
        <v>0</v>
      </c>
      <c r="O91" s="9" t="str">
        <f t="shared" si="6"/>
        <v/>
      </c>
      <c r="P91" s="9" t="str">
        <f t="shared" si="7"/>
        <v/>
      </c>
    </row>
    <row r="92" spans="2:16" s="5" customFormat="1" ht="20.100000000000001" customHeight="1" thickBot="1" x14ac:dyDescent="0.2">
      <c r="B92" s="72"/>
      <c r="C92" s="67" t="s">
        <v>88</v>
      </c>
      <c r="D92" s="67"/>
      <c r="E92" s="68">
        <v>0</v>
      </c>
      <c r="F92" s="68">
        <v>0</v>
      </c>
      <c r="G92" s="68">
        <v>0</v>
      </c>
      <c r="H92" s="68">
        <v>0</v>
      </c>
      <c r="I92" s="69">
        <v>0</v>
      </c>
      <c r="J92" s="69">
        <v>0</v>
      </c>
      <c r="K92" s="69">
        <v>0</v>
      </c>
      <c r="L92" s="70">
        <f t="shared" si="2"/>
        <v>0</v>
      </c>
      <c r="M92" s="71">
        <f t="shared" si="3"/>
        <v>0</v>
      </c>
      <c r="O92" s="9" t="str">
        <f t="shared" si="6"/>
        <v/>
      </c>
      <c r="P92" s="9" t="str">
        <f t="shared" si="7"/>
        <v/>
      </c>
    </row>
  </sheetData>
  <sheetProtection selectLockedCells="1"/>
  <mergeCells count="12">
    <mergeCell ref="B8:D8"/>
    <mergeCell ref="B23:B27"/>
    <mergeCell ref="B29:B33"/>
    <mergeCell ref="B37:B39"/>
    <mergeCell ref="B40:D40"/>
    <mergeCell ref="B73:D73"/>
    <mergeCell ref="B2:M2"/>
    <mergeCell ref="L3:M3"/>
    <mergeCell ref="B4:D4"/>
    <mergeCell ref="L4:M4"/>
    <mergeCell ref="L5:M5"/>
    <mergeCell ref="B7:D7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10</vt:i4>
      </vt:variant>
    </vt:vector>
  </HeadingPairs>
  <TitlesOfParts>
    <vt:vector size="15" baseType="lpstr">
      <vt:lpstr>군구세외 일반회계</vt:lpstr>
      <vt:lpstr>군구세외 일반회계_지난년도</vt:lpstr>
      <vt:lpstr>군구세외 특별회계</vt:lpstr>
      <vt:lpstr>군구세외 과목별</vt:lpstr>
      <vt:lpstr>시세외 특별회계(위임)</vt:lpstr>
      <vt:lpstr>'군구세외 과목별'!Print_Area</vt:lpstr>
      <vt:lpstr>'군구세외 일반회계'!Print_Area</vt:lpstr>
      <vt:lpstr>'군구세외 일반회계_지난년도'!Print_Area</vt:lpstr>
      <vt:lpstr>'군구세외 특별회계'!Print_Area</vt:lpstr>
      <vt:lpstr>'시세외 특별회계(위임)'!Print_Area</vt:lpstr>
      <vt:lpstr>'군구세외 과목별'!Print_Titles</vt:lpstr>
      <vt:lpstr>'군구세외 일반회계'!Print_Titles</vt:lpstr>
      <vt:lpstr>'군구세외 일반회계_지난년도'!Print_Titles</vt:lpstr>
      <vt:lpstr>'군구세외 특별회계'!Print_Titles</vt:lpstr>
      <vt:lpstr>'시세외 특별회계(위임)'!Print_Titles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홍길동</dc:creator>
  <cp:lastModifiedBy>User</cp:lastModifiedBy>
  <cp:lastPrinted>2013-03-25T06:55:16Z</cp:lastPrinted>
  <dcterms:created xsi:type="dcterms:W3CDTF">1997-07-18T05:00:47Z</dcterms:created>
  <dcterms:modified xsi:type="dcterms:W3CDTF">2024-07-04T01:10:49Z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475611CF">
    <vt:lpwstr/>
  </property>
  <property fmtid="{D5CDD505-2E9C-101B-9397-08002B2CF9AE}" pid="23" name="IVID302D13DA">
    <vt:lpwstr/>
  </property>
  <property fmtid="{D5CDD505-2E9C-101B-9397-08002B2CF9AE}" pid="24" name="IVIDD5915D9">
    <vt:lpwstr/>
  </property>
  <property fmtid="{D5CDD505-2E9C-101B-9397-08002B2CF9AE}" pid="25" name="IVID17F6384A">
    <vt:lpwstr/>
  </property>
  <property fmtid="{D5CDD505-2E9C-101B-9397-08002B2CF9AE}" pid="26" name="IVID3B5A10EA">
    <vt:lpwstr/>
  </property>
  <property fmtid="{D5CDD505-2E9C-101B-9397-08002B2CF9AE}" pid="27" name="IVID3D0F16E3">
    <vt:lpwstr/>
  </property>
  <property fmtid="{D5CDD505-2E9C-101B-9397-08002B2CF9AE}" pid="28" name="IVID30260FFC">
    <vt:lpwstr/>
  </property>
  <property fmtid="{D5CDD505-2E9C-101B-9397-08002B2CF9AE}" pid="29" name="IVID2F301BED">
    <vt:lpwstr/>
  </property>
  <property fmtid="{D5CDD505-2E9C-101B-9397-08002B2CF9AE}" pid="30" name="IVID2F1117F5">
    <vt:lpwstr/>
  </property>
  <property fmtid="{D5CDD505-2E9C-101B-9397-08002B2CF9AE}" pid="31" name="IVID121617DE">
    <vt:lpwstr/>
  </property>
  <property fmtid="{D5CDD505-2E9C-101B-9397-08002B2CF9AE}" pid="32" name="IVID13691AF2">
    <vt:lpwstr/>
  </property>
  <property fmtid="{D5CDD505-2E9C-101B-9397-08002B2CF9AE}" pid="33" name="IVID1A3B0AF0">
    <vt:lpwstr/>
  </property>
  <property fmtid="{D5CDD505-2E9C-101B-9397-08002B2CF9AE}" pid="34" name="IVID373F12DB">
    <vt:lpwstr/>
  </property>
  <property fmtid="{D5CDD505-2E9C-101B-9397-08002B2CF9AE}" pid="35" name="IVID274B1CF5">
    <vt:lpwstr/>
  </property>
  <property fmtid="{D5CDD505-2E9C-101B-9397-08002B2CF9AE}" pid="36" name="IVID2B4E17FA">
    <vt:lpwstr/>
  </property>
  <property fmtid="{D5CDD505-2E9C-101B-9397-08002B2CF9AE}" pid="37" name="IVID253D11EF">
    <vt:lpwstr/>
  </property>
  <property fmtid="{D5CDD505-2E9C-101B-9397-08002B2CF9AE}" pid="38" name="IVID102124BA">
    <vt:lpwstr/>
  </property>
  <property fmtid="{D5CDD505-2E9C-101B-9397-08002B2CF9AE}" pid="39" name="IVID3D1509D0">
    <vt:lpwstr/>
  </property>
  <property fmtid="{D5CDD505-2E9C-101B-9397-08002B2CF9AE}" pid="40" name="IVID35641901">
    <vt:lpwstr/>
  </property>
  <property fmtid="{D5CDD505-2E9C-101B-9397-08002B2CF9AE}" pid="41" name="IVID45E1ED9">
    <vt:lpwstr/>
  </property>
  <property fmtid="{D5CDD505-2E9C-101B-9397-08002B2CF9AE}" pid="42" name="IVID324113D1">
    <vt:lpwstr/>
  </property>
  <property fmtid="{D5CDD505-2E9C-101B-9397-08002B2CF9AE}" pid="43" name="IVID1A2D1903">
    <vt:lpwstr/>
  </property>
  <property fmtid="{D5CDD505-2E9C-101B-9397-08002B2CF9AE}" pid="44" name="IVID222F6E42">
    <vt:lpwstr/>
  </property>
  <property fmtid="{D5CDD505-2E9C-101B-9397-08002B2CF9AE}" pid="45" name="IVID137012E9">
    <vt:lpwstr/>
  </property>
  <property fmtid="{D5CDD505-2E9C-101B-9397-08002B2CF9AE}" pid="46" name="IVID3D4D17F3">
    <vt:lpwstr/>
  </property>
  <property fmtid="{D5CDD505-2E9C-101B-9397-08002B2CF9AE}" pid="47" name="IVID2F2214CF">
    <vt:lpwstr/>
  </property>
  <property fmtid="{D5CDD505-2E9C-101B-9397-08002B2CF9AE}" pid="48" name="IVID212812E2">
    <vt:lpwstr/>
  </property>
  <property fmtid="{D5CDD505-2E9C-101B-9397-08002B2CF9AE}" pid="49" name="IVID174513DF">
    <vt:lpwstr/>
  </property>
  <property fmtid="{D5CDD505-2E9C-101B-9397-08002B2CF9AE}" pid="50" name="IVID14481408">
    <vt:lpwstr/>
  </property>
  <property fmtid="{D5CDD505-2E9C-101B-9397-08002B2CF9AE}" pid="51" name="IVID2E670A05">
    <vt:lpwstr/>
  </property>
  <property fmtid="{D5CDD505-2E9C-101B-9397-08002B2CF9AE}" pid="52" name="IVID2A161305">
    <vt:lpwstr/>
  </property>
  <property fmtid="{D5CDD505-2E9C-101B-9397-08002B2CF9AE}" pid="53" name="IVID173E1206">
    <vt:lpwstr/>
  </property>
  <property fmtid="{D5CDD505-2E9C-101B-9397-08002B2CF9AE}" pid="54" name="IVID232310EC">
    <vt:lpwstr/>
  </property>
  <property fmtid="{D5CDD505-2E9C-101B-9397-08002B2CF9AE}" pid="55" name="IVID133D1AE5">
    <vt:lpwstr/>
  </property>
  <property fmtid="{D5CDD505-2E9C-101B-9397-08002B2CF9AE}" pid="56" name="IVIDF6113D9">
    <vt:lpwstr/>
  </property>
  <property fmtid="{D5CDD505-2E9C-101B-9397-08002B2CF9AE}" pid="57" name="IVID362E14DB">
    <vt:lpwstr/>
  </property>
  <property fmtid="{D5CDD505-2E9C-101B-9397-08002B2CF9AE}" pid="58" name="IVID1F6511DB">
    <vt:lpwstr/>
  </property>
  <property fmtid="{D5CDD505-2E9C-101B-9397-08002B2CF9AE}" pid="59" name="IVID3F1D10E8">
    <vt:lpwstr/>
  </property>
  <property fmtid="{D5CDD505-2E9C-101B-9397-08002B2CF9AE}" pid="60" name="IVID144313EE">
    <vt:lpwstr/>
  </property>
  <property fmtid="{D5CDD505-2E9C-101B-9397-08002B2CF9AE}" pid="61" name="IVID272C0FEF">
    <vt:lpwstr/>
  </property>
  <property fmtid="{D5CDD505-2E9C-101B-9397-08002B2CF9AE}" pid="62" name="IVID240A1504">
    <vt:lpwstr/>
  </property>
  <property fmtid="{D5CDD505-2E9C-101B-9397-08002B2CF9AE}" pid="63" name="IVID2E511106">
    <vt:lpwstr/>
  </property>
  <property fmtid="{D5CDD505-2E9C-101B-9397-08002B2CF9AE}" pid="64" name="IVID2A6D14EB">
    <vt:lpwstr/>
  </property>
  <property fmtid="{D5CDD505-2E9C-101B-9397-08002B2CF9AE}" pid="65" name="IVID386F14FA">
    <vt:lpwstr/>
  </property>
  <property fmtid="{D5CDD505-2E9C-101B-9397-08002B2CF9AE}" pid="66" name="IVIDA1B07F3">
    <vt:lpwstr/>
  </property>
  <property fmtid="{D5CDD505-2E9C-101B-9397-08002B2CF9AE}" pid="67" name="IVID2A6715D8">
    <vt:lpwstr/>
  </property>
  <property fmtid="{D5CDD505-2E9C-101B-9397-08002B2CF9AE}" pid="68" name="IVID222D19FF">
    <vt:lpwstr/>
  </property>
  <property fmtid="{D5CDD505-2E9C-101B-9397-08002B2CF9AE}" pid="69" name="IVID2D4D15EB">
    <vt:lpwstr/>
  </property>
  <property fmtid="{D5CDD505-2E9C-101B-9397-08002B2CF9AE}" pid="70" name="IVID1A3517F4">
    <vt:lpwstr/>
  </property>
  <property fmtid="{D5CDD505-2E9C-101B-9397-08002B2CF9AE}" pid="71" name="IVID2B0E1302">
    <vt:lpwstr/>
  </property>
  <property fmtid="{D5CDD505-2E9C-101B-9397-08002B2CF9AE}" pid="72" name="IVID332E19D7">
    <vt:lpwstr/>
  </property>
  <property fmtid="{D5CDD505-2E9C-101B-9397-08002B2CF9AE}" pid="73" name="IVID22261800">
    <vt:lpwstr/>
  </property>
  <property fmtid="{D5CDD505-2E9C-101B-9397-08002B2CF9AE}" pid="74" name="IVID325116DE">
    <vt:lpwstr/>
  </property>
  <property fmtid="{D5CDD505-2E9C-101B-9397-08002B2CF9AE}" pid="75" name="IVID81113D2">
    <vt:lpwstr/>
  </property>
  <property fmtid="{D5CDD505-2E9C-101B-9397-08002B2CF9AE}" pid="76" name="IVID1D231201">
    <vt:lpwstr/>
  </property>
  <property fmtid="{D5CDD505-2E9C-101B-9397-08002B2CF9AE}" pid="77" name="IVID366A14F0">
    <vt:lpwstr/>
  </property>
  <property fmtid="{D5CDD505-2E9C-101B-9397-08002B2CF9AE}" pid="78" name="IVID316311F9">
    <vt:lpwstr/>
  </property>
  <property fmtid="{D5CDD505-2E9C-101B-9397-08002B2CF9AE}" pid="79" name="IVIDE0715F1">
    <vt:lpwstr/>
  </property>
  <property fmtid="{D5CDD505-2E9C-101B-9397-08002B2CF9AE}" pid="80" name="IVID3B5816EC">
    <vt:lpwstr/>
  </property>
  <property fmtid="{D5CDD505-2E9C-101B-9397-08002B2CF9AE}" pid="81" name="IVID351414F8">
    <vt:lpwstr/>
  </property>
  <property fmtid="{D5CDD505-2E9C-101B-9397-08002B2CF9AE}" pid="82" name="IVID2F251AE7">
    <vt:lpwstr/>
  </property>
  <property fmtid="{D5CDD505-2E9C-101B-9397-08002B2CF9AE}" pid="83" name="IVID2A5E1D03">
    <vt:lpwstr/>
  </property>
  <property fmtid="{D5CDD505-2E9C-101B-9397-08002B2CF9AE}" pid="84" name="IVID306310DF">
    <vt:lpwstr/>
  </property>
  <property fmtid="{D5CDD505-2E9C-101B-9397-08002B2CF9AE}" pid="85" name="IVID266F16CF">
    <vt:lpwstr/>
  </property>
  <property fmtid="{D5CDD505-2E9C-101B-9397-08002B2CF9AE}" pid="86" name="IVID307414D1">
    <vt:lpwstr/>
  </property>
  <property fmtid="{D5CDD505-2E9C-101B-9397-08002B2CF9AE}" pid="87" name="IVID344B1400">
    <vt:lpwstr/>
  </property>
  <property fmtid="{D5CDD505-2E9C-101B-9397-08002B2CF9AE}" pid="88" name="IVID135B1DF5">
    <vt:lpwstr/>
  </property>
  <property fmtid="{D5CDD505-2E9C-101B-9397-08002B2CF9AE}" pid="89" name="IVID1A3716D3">
    <vt:lpwstr/>
  </property>
  <property fmtid="{D5CDD505-2E9C-101B-9397-08002B2CF9AE}" pid="90" name="IVIDD1916DB">
    <vt:lpwstr/>
  </property>
  <property fmtid="{D5CDD505-2E9C-101B-9397-08002B2CF9AE}" pid="91" name="IVID11431AF1">
    <vt:lpwstr/>
  </property>
  <property fmtid="{D5CDD505-2E9C-101B-9397-08002B2CF9AE}" pid="92" name="IVID1B2C19F3">
    <vt:lpwstr/>
  </property>
  <property fmtid="{D5CDD505-2E9C-101B-9397-08002B2CF9AE}" pid="93" name="IVIDD5E0FE6">
    <vt:lpwstr/>
  </property>
  <property fmtid="{D5CDD505-2E9C-101B-9397-08002B2CF9AE}" pid="94" name="IVID162D1605">
    <vt:lpwstr/>
  </property>
  <property fmtid="{D5CDD505-2E9C-101B-9397-08002B2CF9AE}" pid="95" name="IVID28741007">
    <vt:lpwstr/>
  </property>
  <property fmtid="{D5CDD505-2E9C-101B-9397-08002B2CF9AE}" pid="96" name="IVID2A3614FA">
    <vt:lpwstr/>
  </property>
  <property fmtid="{D5CDD505-2E9C-101B-9397-08002B2CF9AE}" pid="97" name="IVID15231CDF">
    <vt:lpwstr/>
  </property>
  <property fmtid="{D5CDD505-2E9C-101B-9397-08002B2CF9AE}" pid="98" name="IVID322814F3">
    <vt:lpwstr/>
  </property>
  <property fmtid="{D5CDD505-2E9C-101B-9397-08002B2CF9AE}" pid="99" name="IVID2F6C14EF">
    <vt:lpwstr/>
  </property>
  <property fmtid="{D5CDD505-2E9C-101B-9397-08002B2CF9AE}" pid="100" name="IVID252617FB">
    <vt:lpwstr/>
  </property>
  <property fmtid="{D5CDD505-2E9C-101B-9397-08002B2CF9AE}" pid="101" name="IVIDA0D1BD8">
    <vt:lpwstr/>
  </property>
  <property fmtid="{D5CDD505-2E9C-101B-9397-08002B2CF9AE}" pid="102" name="IVID3E4418F8">
    <vt:lpwstr/>
  </property>
  <property fmtid="{D5CDD505-2E9C-101B-9397-08002B2CF9AE}" pid="103" name="IVID18751B08">
    <vt:lpwstr/>
  </property>
  <property fmtid="{D5CDD505-2E9C-101B-9397-08002B2CF9AE}" pid="104" name="IVID242E11FA">
    <vt:lpwstr/>
  </property>
  <property fmtid="{D5CDD505-2E9C-101B-9397-08002B2CF9AE}" pid="105" name="IVID2C5B17D5">
    <vt:lpwstr/>
  </property>
  <property fmtid="{D5CDD505-2E9C-101B-9397-08002B2CF9AE}" pid="106" name="IVID1D4D0E00">
    <vt:lpwstr/>
  </property>
  <property fmtid="{D5CDD505-2E9C-101B-9397-08002B2CF9AE}" pid="107" name="IVID176B1807">
    <vt:lpwstr/>
  </property>
  <property fmtid="{D5CDD505-2E9C-101B-9397-08002B2CF9AE}" pid="108" name="IVID1C4C1ED2">
    <vt:lpwstr/>
  </property>
  <property fmtid="{D5CDD505-2E9C-101B-9397-08002B2CF9AE}" pid="109" name="IVID3C5710EC">
    <vt:lpwstr/>
  </property>
  <property fmtid="{D5CDD505-2E9C-101B-9397-08002B2CF9AE}" pid="110" name="IVID16F44373">
    <vt:lpwstr/>
  </property>
  <property fmtid="{D5CDD505-2E9C-101B-9397-08002B2CF9AE}" pid="111" name="IVID44F14F6">
    <vt:lpwstr/>
  </property>
  <property fmtid="{D5CDD505-2E9C-101B-9397-08002B2CF9AE}" pid="112" name="IVID3C1C1DFD">
    <vt:lpwstr/>
  </property>
  <property fmtid="{D5CDD505-2E9C-101B-9397-08002B2CF9AE}" pid="113" name="IVID2169180B">
    <vt:lpwstr/>
  </property>
  <property fmtid="{D5CDD505-2E9C-101B-9397-08002B2CF9AE}" pid="114" name="IVID3B3714D9">
    <vt:lpwstr/>
  </property>
  <property fmtid="{D5CDD505-2E9C-101B-9397-08002B2CF9AE}" pid="115" name="IVID2C7117F2">
    <vt:lpwstr/>
  </property>
  <property fmtid="{D5CDD505-2E9C-101B-9397-08002B2CF9AE}" pid="116" name="IVID1B780FF3">
    <vt:lpwstr/>
  </property>
  <property fmtid="{D5CDD505-2E9C-101B-9397-08002B2CF9AE}" pid="117" name="IVID2B3F11FE">
    <vt:lpwstr/>
  </property>
  <property fmtid="{D5CDD505-2E9C-101B-9397-08002B2CF9AE}" pid="118" name="IVID323E1004">
    <vt:lpwstr/>
  </property>
  <property fmtid="{D5CDD505-2E9C-101B-9397-08002B2CF9AE}" pid="119" name="IVIDE7111E9">
    <vt:lpwstr/>
  </property>
  <property fmtid="{D5CDD505-2E9C-101B-9397-08002B2CF9AE}" pid="120" name="IVID326E14FF">
    <vt:lpwstr/>
  </property>
</Properties>
</file>