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월보 사전공개정보등록(홈페이지)\변환파일\"/>
    </mc:Choice>
  </mc:AlternateContent>
  <xr:revisionPtr revIDLastSave="0" documentId="8_{F9FCFF64-D5C3-48F3-8276-F6F8A95E5A91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59" l="1"/>
  <c r="B4" i="61"/>
  <c r="B4" i="58"/>
  <c r="B4" i="57"/>
  <c r="F11" i="61"/>
  <c r="G11" i="61"/>
  <c r="H11" i="61"/>
  <c r="I11" i="61"/>
  <c r="J11" i="61"/>
  <c r="K11" i="61"/>
  <c r="F12" i="61"/>
  <c r="G12" i="61"/>
  <c r="M12" i="61"/>
  <c r="H12" i="61"/>
  <c r="I12" i="61"/>
  <c r="J12" i="61"/>
  <c r="K12" i="61"/>
  <c r="P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E12" i="61"/>
  <c r="E9" i="61"/>
  <c r="E11" i="61"/>
  <c r="E8" i="61"/>
  <c r="K10" i="61"/>
  <c r="H10" i="61"/>
  <c r="K9" i="61"/>
  <c r="H9" i="61"/>
  <c r="K8" i="61"/>
  <c r="K7" i="61"/>
  <c r="H8" i="61"/>
  <c r="G8" i="61"/>
  <c r="F8" i="61"/>
  <c r="O31" i="61"/>
  <c r="M11" i="61"/>
  <c r="M19" i="61"/>
  <c r="M31" i="61"/>
  <c r="L32" i="61"/>
  <c r="L13" i="61"/>
  <c r="L25" i="61"/>
  <c r="L33" i="61"/>
  <c r="L16" i="61"/>
  <c r="L34" i="61"/>
  <c r="B2" i="57"/>
  <c r="B2" i="58"/>
  <c r="P31" i="61"/>
  <c r="K86" i="59"/>
  <c r="K74" i="59"/>
  <c r="K60" i="59"/>
  <c r="M92" i="59"/>
  <c r="L92" i="59"/>
  <c r="K91" i="59"/>
  <c r="M87" i="59"/>
  <c r="L87" i="59"/>
  <c r="M85" i="59"/>
  <c r="L85" i="59"/>
  <c r="K84" i="59"/>
  <c r="M83" i="59"/>
  <c r="L83" i="59"/>
  <c r="O83" i="59"/>
  <c r="M82" i="59"/>
  <c r="L82" i="59"/>
  <c r="K81" i="59"/>
  <c r="M80" i="59"/>
  <c r="L80" i="59"/>
  <c r="K79" i="59"/>
  <c r="M78" i="59"/>
  <c r="L78" i="59"/>
  <c r="O78" i="59"/>
  <c r="K77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K52" i="59"/>
  <c r="M51" i="59"/>
  <c r="L51" i="59"/>
  <c r="M50" i="59"/>
  <c r="L50" i="59"/>
  <c r="O50" i="59"/>
  <c r="M49" i="59"/>
  <c r="L49" i="59"/>
  <c r="K48" i="59"/>
  <c r="M47" i="59"/>
  <c r="L47" i="59"/>
  <c r="K46" i="59"/>
  <c r="M45" i="59"/>
  <c r="L45" i="59"/>
  <c r="M43" i="59"/>
  <c r="L43" i="59"/>
  <c r="M42" i="59"/>
  <c r="L42" i="59"/>
  <c r="O42" i="59"/>
  <c r="K41" i="59"/>
  <c r="M39" i="59"/>
  <c r="L39" i="59"/>
  <c r="M38" i="59"/>
  <c r="L38" i="59"/>
  <c r="M37" i="59"/>
  <c r="L37" i="59"/>
  <c r="K36" i="59"/>
  <c r="M35" i="59"/>
  <c r="L35" i="59"/>
  <c r="O35" i="59"/>
  <c r="K34" i="59"/>
  <c r="M33" i="59"/>
  <c r="L33" i="59"/>
  <c r="M32" i="59"/>
  <c r="L32" i="59"/>
  <c r="M31" i="59"/>
  <c r="L31" i="59"/>
  <c r="M30" i="59"/>
  <c r="L30" i="59"/>
  <c r="O30" i="59"/>
  <c r="M29" i="59"/>
  <c r="L29" i="59"/>
  <c r="K28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K22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K12" i="59"/>
  <c r="M11" i="59"/>
  <c r="L11" i="59"/>
  <c r="O11" i="59"/>
  <c r="M10" i="59"/>
  <c r="L10" i="59"/>
  <c r="K9" i="59"/>
  <c r="L12" i="59"/>
  <c r="L34" i="59"/>
  <c r="O60" i="59"/>
  <c r="F8" i="59"/>
  <c r="P11" i="59"/>
  <c r="M41" i="59"/>
  <c r="L28" i="59"/>
  <c r="O81" i="59"/>
  <c r="P23" i="59"/>
  <c r="M36" i="59"/>
  <c r="K40" i="59"/>
  <c r="L52" i="59"/>
  <c r="P53" i="59"/>
  <c r="L77" i="59"/>
  <c r="M79" i="59"/>
  <c r="L84" i="59"/>
  <c r="M86" i="59"/>
  <c r="M91" i="59"/>
  <c r="M12" i="59"/>
  <c r="P83" i="59"/>
  <c r="K8" i="59"/>
  <c r="K7" i="59"/>
  <c r="O20" i="59"/>
  <c r="O34" i="59"/>
  <c r="M46" i="59"/>
  <c r="P57" i="59"/>
  <c r="M9" i="59"/>
  <c r="O22" i="59"/>
  <c r="M48" i="59"/>
  <c r="P55" i="59"/>
  <c r="M60" i="59"/>
  <c r="L74" i="59"/>
  <c r="L79" i="59"/>
  <c r="H8" i="59"/>
  <c r="H7" i="59"/>
  <c r="L22" i="59"/>
  <c r="M22" i="59"/>
  <c r="P27" i="59"/>
  <c r="P35" i="59"/>
  <c r="L36" i="59"/>
  <c r="O52" i="59"/>
  <c r="O77" i="59"/>
  <c r="K73" i="59"/>
  <c r="M34" i="59"/>
  <c r="M52" i="59"/>
  <c r="M84" i="59"/>
  <c r="E8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G8" i="59"/>
  <c r="M8" i="59"/>
  <c r="L9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F7" i="59"/>
  <c r="P60" i="59"/>
  <c r="E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I8" i="59"/>
  <c r="O8" i="59"/>
  <c r="P9" i="59"/>
  <c r="P84" i="59"/>
  <c r="P79" i="59"/>
  <c r="P41" i="59"/>
  <c r="L8" i="59"/>
  <c r="G7" i="59"/>
  <c r="L7" i="59"/>
  <c r="O74" i="59"/>
  <c r="P29" i="59"/>
  <c r="P75" i="59"/>
  <c r="O28" i="59"/>
  <c r="O91" i="59"/>
  <c r="O79" i="59"/>
  <c r="P47" i="59"/>
  <c r="O9" i="59"/>
  <c r="P73" i="59"/>
  <c r="J8" i="59"/>
  <c r="P12" i="59"/>
  <c r="O40" i="59"/>
  <c r="I7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E8" i="58"/>
  <c r="E7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F7" i="58"/>
  <c r="M77" i="57"/>
  <c r="L77" i="57"/>
  <c r="M76" i="57"/>
  <c r="M75" i="57"/>
  <c r="L75" i="57"/>
  <c r="M74" i="57"/>
  <c r="M73" i="57"/>
  <c r="L73" i="57"/>
  <c r="O73" i="57"/>
  <c r="M72" i="57"/>
  <c r="L72" i="57"/>
  <c r="M71" i="57"/>
  <c r="L71" i="57"/>
  <c r="P71" i="57"/>
  <c r="O71" i="57"/>
  <c r="M70" i="57"/>
  <c r="L70" i="57"/>
  <c r="M69" i="57"/>
  <c r="O69" i="57"/>
  <c r="M68" i="57"/>
  <c r="L68" i="57"/>
  <c r="L67" i="57"/>
  <c r="M67" i="57"/>
  <c r="M66" i="57"/>
  <c r="L66" i="57"/>
  <c r="O66" i="57"/>
  <c r="M65" i="57"/>
  <c r="P65" i="57"/>
  <c r="L65" i="57"/>
  <c r="O65" i="57"/>
  <c r="M64" i="57"/>
  <c r="L64" i="57"/>
  <c r="L63" i="57"/>
  <c r="M63" i="57"/>
  <c r="M61" i="57"/>
  <c r="L61" i="57"/>
  <c r="L60" i="57"/>
  <c r="M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M51" i="57"/>
  <c r="L51" i="57"/>
  <c r="O50" i="57"/>
  <c r="M50" i="57"/>
  <c r="L50" i="57"/>
  <c r="M49" i="57"/>
  <c r="L49" i="57"/>
  <c r="L48" i="57"/>
  <c r="M48" i="57"/>
  <c r="M47" i="57"/>
  <c r="L47" i="57"/>
  <c r="P46" i="57"/>
  <c r="O47" i="57"/>
  <c r="O46" i="57"/>
  <c r="M45" i="57"/>
  <c r="L45" i="57"/>
  <c r="O45" i="57"/>
  <c r="M43" i="57"/>
  <c r="L43" i="57"/>
  <c r="M42" i="57"/>
  <c r="L42" i="57"/>
  <c r="O42" i="57"/>
  <c r="L41" i="57"/>
  <c r="M41" i="57"/>
  <c r="M39" i="57"/>
  <c r="L39" i="57"/>
  <c r="O39" i="57"/>
  <c r="M38" i="57"/>
  <c r="L38" i="57"/>
  <c r="O37" i="57"/>
  <c r="M37" i="57"/>
  <c r="L37" i="57"/>
  <c r="L36" i="57"/>
  <c r="M36" i="57"/>
  <c r="P35" i="57"/>
  <c r="M35" i="57"/>
  <c r="L35" i="57"/>
  <c r="O35" i="57"/>
  <c r="M34" i="57"/>
  <c r="P34" i="57"/>
  <c r="L34" i="57"/>
  <c r="O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E8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H8" i="57"/>
  <c r="H7" i="57"/>
  <c r="M12" i="57"/>
  <c r="P11" i="57"/>
  <c r="M11" i="57"/>
  <c r="L11" i="57"/>
  <c r="O11" i="57"/>
  <c r="M10" i="57"/>
  <c r="L10" i="57"/>
  <c r="K8" i="57"/>
  <c r="K7" i="57"/>
  <c r="F8" i="57"/>
  <c r="F7" i="57"/>
  <c r="B2" i="55"/>
  <c r="M75" i="55"/>
  <c r="L75" i="55"/>
  <c r="O70" i="55"/>
  <c r="O68" i="55"/>
  <c r="O66" i="55"/>
  <c r="O64" i="55"/>
  <c r="O58" i="55"/>
  <c r="O56" i="55"/>
  <c r="O54" i="55"/>
  <c r="O50" i="55"/>
  <c r="O44" i="55"/>
  <c r="O42" i="55"/>
  <c r="O38" i="55"/>
  <c r="O32" i="55"/>
  <c r="O30" i="55"/>
  <c r="O26" i="55"/>
  <c r="O24" i="55"/>
  <c r="O20" i="55"/>
  <c r="O18" i="55"/>
  <c r="O16" i="55"/>
  <c r="O14" i="55"/>
  <c r="O10" i="55"/>
  <c r="M65" i="55"/>
  <c r="M63" i="55"/>
  <c r="L60" i="55"/>
  <c r="M52" i="55"/>
  <c r="M48" i="55"/>
  <c r="L46" i="55"/>
  <c r="M41" i="55"/>
  <c r="M36" i="55"/>
  <c r="L34" i="55"/>
  <c r="M28" i="55"/>
  <c r="M22" i="55"/>
  <c r="L12" i="55"/>
  <c r="M9" i="55"/>
  <c r="K8" i="55"/>
  <c r="K7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L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M51" i="55"/>
  <c r="L51" i="55"/>
  <c r="M49" i="55"/>
  <c r="L49" i="55"/>
  <c r="L48" i="55"/>
  <c r="M45" i="55"/>
  <c r="L45" i="55"/>
  <c r="M43" i="55"/>
  <c r="L43" i="55"/>
  <c r="M42" i="55"/>
  <c r="L42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M27" i="55"/>
  <c r="L27" i="55"/>
  <c r="M25" i="55"/>
  <c r="L25" i="55"/>
  <c r="M24" i="55"/>
  <c r="L24" i="55"/>
  <c r="M23" i="55"/>
  <c r="L23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M11" i="55"/>
  <c r="L11" i="55"/>
  <c r="M10" i="55"/>
  <c r="L10" i="55"/>
  <c r="L69" i="55"/>
  <c r="M74" i="55"/>
  <c r="L76" i="55"/>
  <c r="F8" i="55"/>
  <c r="L41" i="55"/>
  <c r="L65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L9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M9" i="57"/>
  <c r="L9" i="57"/>
  <c r="G8" i="57"/>
  <c r="O9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L28" i="55"/>
  <c r="O69" i="55"/>
  <c r="L74" i="55"/>
  <c r="O52" i="55"/>
  <c r="P70" i="55"/>
  <c r="L63" i="55"/>
  <c r="M34" i="55"/>
  <c r="M12" i="55"/>
  <c r="L9" i="55"/>
  <c r="O34" i="55"/>
  <c r="L62" i="55"/>
  <c r="L67" i="55"/>
  <c r="M69" i="55"/>
  <c r="O76" i="55"/>
  <c r="O9" i="55"/>
  <c r="H8" i="55"/>
  <c r="M60" i="55"/>
  <c r="L72" i="55"/>
  <c r="P9" i="55"/>
  <c r="M46" i="55"/>
  <c r="P63" i="55"/>
  <c r="E8" i="55"/>
  <c r="O46" i="55"/>
  <c r="O67" i="55"/>
  <c r="P76" i="55"/>
  <c r="P13" i="55"/>
  <c r="P25" i="55"/>
  <c r="P73" i="55"/>
  <c r="O74" i="55"/>
  <c r="O41" i="55"/>
  <c r="O65" i="55"/>
  <c r="P72" i="55"/>
  <c r="P29" i="55"/>
  <c r="L52" i="55"/>
  <c r="M76" i="55"/>
  <c r="G8" i="55"/>
  <c r="M8" i="55"/>
  <c r="M72" i="55"/>
  <c r="P60" i="55"/>
  <c r="P34" i="55"/>
  <c r="O60" i="55"/>
  <c r="O72" i="55"/>
  <c r="P20" i="55"/>
  <c r="P23" i="55"/>
  <c r="P30" i="55"/>
  <c r="P35" i="55"/>
  <c r="P44" i="55"/>
  <c r="P51" i="55"/>
  <c r="P58" i="55"/>
  <c r="O36" i="55"/>
  <c r="O22" i="55"/>
  <c r="O28" i="55"/>
  <c r="O63" i="55"/>
  <c r="P11" i="55"/>
  <c r="P27" i="55"/>
  <c r="P49" i="55"/>
  <c r="P56" i="55"/>
  <c r="P61" i="55"/>
  <c r="P77" i="55"/>
  <c r="L8" i="55"/>
  <c r="L22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3" i="55"/>
  <c r="O21" i="55"/>
  <c r="O19" i="55"/>
  <c r="O17" i="55"/>
  <c r="O15" i="55"/>
  <c r="O13" i="55"/>
  <c r="O11" i="55"/>
  <c r="P33" i="55"/>
  <c r="P46" i="55"/>
  <c r="P53" i="55"/>
  <c r="P55" i="55"/>
  <c r="P57" i="55"/>
  <c r="P59" i="55"/>
  <c r="P67" i="55"/>
  <c r="P74" i="55"/>
  <c r="P68" i="55"/>
  <c r="P64" i="55"/>
  <c r="P54" i="55"/>
  <c r="P50" i="55"/>
  <c r="P42" i="55"/>
  <c r="P38" i="55"/>
  <c r="P32" i="55"/>
  <c r="P18" i="55"/>
  <c r="P16" i="55"/>
  <c r="P14" i="55"/>
  <c r="P10" i="55"/>
  <c r="M67" i="55"/>
  <c r="P17" i="55"/>
  <c r="P19" i="55"/>
  <c r="P21" i="55"/>
  <c r="P26" i="55"/>
  <c r="P39" i="55"/>
  <c r="P45" i="55"/>
  <c r="P6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M8" i="58"/>
  <c r="L8" i="58"/>
  <c r="G7" i="58"/>
  <c r="P10" i="58"/>
  <c r="P77" i="58"/>
  <c r="P73" i="58"/>
  <c r="P37" i="58"/>
  <c r="I8" i="58"/>
  <c r="O8" i="58"/>
  <c r="P9" i="58"/>
  <c r="P67" i="58"/>
  <c r="P62" i="58"/>
  <c r="P12" i="58"/>
  <c r="O72" i="58"/>
  <c r="O9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I8" i="57"/>
  <c r="P75" i="57"/>
  <c r="P29" i="57"/>
  <c r="P48" i="57"/>
  <c r="P61" i="57"/>
  <c r="P76" i="57"/>
  <c r="P74" i="57"/>
  <c r="P9" i="57"/>
  <c r="J8" i="57"/>
  <c r="J7" i="57"/>
  <c r="M8" i="57"/>
  <c r="L8" i="57"/>
  <c r="G7" i="57"/>
  <c r="O76" i="57"/>
  <c r="O28" i="57"/>
  <c r="P63" i="57"/>
  <c r="P62" i="57"/>
  <c r="P70" i="57"/>
  <c r="P12" i="57"/>
  <c r="P49" i="57"/>
  <c r="O74" i="57"/>
  <c r="O48" i="57"/>
  <c r="P69" i="55"/>
  <c r="H7" i="55"/>
  <c r="M62" i="55"/>
  <c r="G7" i="55"/>
  <c r="M7" i="55"/>
  <c r="O62" i="55"/>
  <c r="E7" i="55"/>
  <c r="O48" i="55"/>
  <c r="I8" i="55"/>
  <c r="I7" i="55"/>
  <c r="P28" i="55"/>
  <c r="F7" i="55"/>
  <c r="O12" i="55"/>
  <c r="L40" i="55"/>
  <c r="M40" i="55"/>
  <c r="P41" i="55"/>
  <c r="P22" i="55"/>
  <c r="P48" i="55"/>
  <c r="P36" i="55"/>
  <c r="P24" i="55"/>
  <c r="P66" i="55"/>
  <c r="P75" i="55"/>
  <c r="P31" i="55"/>
  <c r="P15" i="55"/>
  <c r="P71" i="55"/>
  <c r="P47" i="55"/>
  <c r="P62" i="55"/>
  <c r="P52" i="55"/>
  <c r="P43" i="55"/>
  <c r="P37" i="55"/>
  <c r="O40" i="55"/>
  <c r="I7" i="58"/>
  <c r="O40" i="58"/>
  <c r="O62" i="58"/>
  <c r="L7" i="57"/>
  <c r="I7" i="57"/>
  <c r="O40" i="57"/>
  <c r="O8" i="57"/>
  <c r="O62" i="57"/>
  <c r="P40" i="57"/>
  <c r="O8" i="55"/>
  <c r="L7" i="55"/>
  <c r="P12" i="55"/>
  <c r="J8" i="55"/>
  <c r="P40" i="55"/>
  <c r="P40" i="58"/>
  <c r="P8" i="59"/>
  <c r="O7" i="59"/>
  <c r="O3" i="59"/>
  <c r="J7" i="59"/>
  <c r="P7" i="59"/>
  <c r="M7" i="59"/>
  <c r="P8" i="58"/>
  <c r="L7" i="58"/>
  <c r="M7" i="58"/>
  <c r="O7" i="58"/>
  <c r="O3" i="58"/>
  <c r="J7" i="58"/>
  <c r="P7" i="58"/>
  <c r="O12" i="61"/>
  <c r="F9" i="61"/>
  <c r="P11" i="61"/>
  <c r="E10" i="61"/>
  <c r="O11" i="61"/>
  <c r="F10" i="61"/>
  <c r="G10" i="61"/>
  <c r="M10" i="61"/>
  <c r="I8" i="61"/>
  <c r="J8" i="61"/>
  <c r="P8" i="61"/>
  <c r="H7" i="61"/>
  <c r="E7" i="61"/>
  <c r="L12" i="61"/>
  <c r="L8" i="61"/>
  <c r="M8" i="61"/>
  <c r="F7" i="61"/>
  <c r="L11" i="61"/>
  <c r="G9" i="61"/>
  <c r="G7" i="61"/>
  <c r="L7" i="61"/>
  <c r="M7" i="57"/>
  <c r="O7" i="57"/>
  <c r="P7" i="57"/>
  <c r="O3" i="57"/>
  <c r="P8" i="57"/>
  <c r="P8" i="55"/>
  <c r="O7" i="55"/>
  <c r="J7" i="55"/>
  <c r="P7" i="55"/>
  <c r="O3" i="55"/>
  <c r="B2" i="61"/>
  <c r="B2" i="59"/>
  <c r="O8" i="61"/>
  <c r="L10" i="61"/>
  <c r="I10" i="61"/>
  <c r="I7" i="61"/>
  <c r="O7" i="61"/>
  <c r="L9" i="61"/>
  <c r="M9" i="61"/>
  <c r="M7" i="61"/>
  <c r="I9" i="61"/>
  <c r="O10" i="61"/>
  <c r="J10" i="61"/>
  <c r="P10" i="61"/>
  <c r="J9" i="61"/>
  <c r="P9" i="61"/>
  <c r="O9" i="61"/>
  <c r="O3" i="61"/>
  <c r="J7" i="61"/>
  <c r="P7" i="6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<sst xmlns="http://schemas.openxmlformats.org/spreadsheetml/2006/main" count="437" uniqueCount="119">
  <si>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</si>
  <si>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</si>
  <si>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</si>
  <si>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</si>
  <si>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</si>
  <si>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</si>
  <si>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</si>
  <si>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</si>
  <si>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</si>
  <si>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</si>
  <si>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</si>
  <si>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</si>
  <si>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</si>
  <si>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</si>
  <si>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</si>
  <si>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</si>
  <si>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</si>
  <si>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</si>
  <si>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</si>
  <si>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</si>
  <si>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</si>
  <si>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</si>
  <si>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</si>
  <si>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</si>
  <si>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</si>
  <si>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</si>
  <si>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</si>
  <si>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</si>
  <si>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</si>
  <si>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</si>
  <si>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</si>
  <si>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</si>
  <si>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</si>
  <si>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</si>
  <si>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</si>
  <si>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</si>
  <si>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</si>
  <si>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</si>
  <si>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</si>
  <si>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</si>
  <si>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</si>
  <si>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</si>
  <si>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</si>
  <si>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</si>
  <si>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</si>
  <si>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</si>
  <si>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</si>
  <si>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</si>
  <si>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</si>
  <si>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</si>
  <si>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</si>
  <si>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</si>
  <si>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</si>
  <si>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</si>
  <si>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</si>
  <si>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</si>
  <si>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</si>
  <si>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</si>
  <si>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</si>
  <si>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</si>
  <si>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</si>
  <si>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</si>
  <si>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</si>
  <si>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</si>
  <si>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</si>
  <si>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</si>
  <si>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</si>
  <si>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</si>
  <si>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</si>
  <si>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</si>
  <si>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</si>
  <si>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</si>
  <si>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</si>
  <si>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</si>
  <si>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</si>
  <si>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</si>
  <si>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</si>
  <si>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</si>
  <si>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</si>
  <si>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</si>
  <si>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</si>
  <si>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</si>
  <si>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</si>
  <si>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</si>
  <si>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</si>
  <si>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</si>
  <si>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</si>
  <si>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</si>
  <si>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</si>
  <si>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</si>
  <si>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</si>
  <si>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</si>
  <si>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</si>
  <si>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</si>
  <si>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</si>
  <si>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</si>
  <si>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</si>
  <si>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</si>
  <si>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</si>
  <si>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</si>
  <si>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</si>
  <si>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</si>
  <si>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</si>
  <si>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</si>
  <si>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</si>
  <si>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</si>
  <si>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</si>
  <si>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</si>
  <si>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</si>
  <si>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</si>
  <si>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</si>
  <si>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</si>
  <si>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</si>
  <si>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</si>
  <si>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</si>
  <si>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</si>
  <si>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</si>
  <si>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5월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</si>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</sst>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4" name="Line 1">
          <a:extLst>
            <a:ext uri="{FF2B5EF4-FFF2-40B4-BE49-F238E27FC236}">
              <a16:creationId xmlns:a16="http://schemas.microsoft.com/office/drawing/2014/main" id="{8A6DFA83-3C62-5F5D-9875-CFE781F823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5" name="Line 1">
          <a:extLst>
            <a:ext uri="{FF2B5EF4-FFF2-40B4-BE49-F238E27FC236}">
              <a16:creationId xmlns:a16="http://schemas.microsoft.com/office/drawing/2014/main" id="{107C61AB-2E6E-52D8-D2E3-302ED24FB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6" name="Line 1">
          <a:extLst>
            <a:ext uri="{FF2B5EF4-FFF2-40B4-BE49-F238E27FC236}">
              <a16:creationId xmlns:a16="http://schemas.microsoft.com/office/drawing/2014/main" id="{CEC0C83A-86F9-157E-88FB-3A0240F72A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7" name="Line 1">
          <a:extLst>
            <a:ext uri="{FF2B5EF4-FFF2-40B4-BE49-F238E27FC236}">
              <a16:creationId xmlns:a16="http://schemas.microsoft.com/office/drawing/2014/main" id="{6FF8D793-42B6-77C9-0F4B-F01A43B245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8" name="Line 1">
          <a:extLst>
            <a:ext uri="{FF2B5EF4-FFF2-40B4-BE49-F238E27FC236}">
              <a16:creationId xmlns:a16="http://schemas.microsoft.com/office/drawing/2014/main" id="{789252F5-1455-8BD8-8834-6DFBA54242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9" name="Line 1">
          <a:extLst>
            <a:ext uri="{FF2B5EF4-FFF2-40B4-BE49-F238E27FC236}">
              <a16:creationId xmlns:a16="http://schemas.microsoft.com/office/drawing/2014/main" id="{137B02C5-CCC9-EC44-74D6-8008B1F2C8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0" name="Line 1">
          <a:extLst>
            <a:ext uri="{FF2B5EF4-FFF2-40B4-BE49-F238E27FC236}">
              <a16:creationId xmlns:a16="http://schemas.microsoft.com/office/drawing/2014/main" id="{22DAB62B-EFFD-93D0-6A4C-FE38C7CC20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1" name="Line 1">
          <a:extLst>
            <a:ext uri="{FF2B5EF4-FFF2-40B4-BE49-F238E27FC236}">
              <a16:creationId xmlns:a16="http://schemas.microsoft.com/office/drawing/2014/main" id="{1086C6AE-4C0D-97EC-CCAE-B383EF7F6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2" name="Line 1">
          <a:extLst>
            <a:ext uri="{FF2B5EF4-FFF2-40B4-BE49-F238E27FC236}">
              <a16:creationId xmlns:a16="http://schemas.microsoft.com/office/drawing/2014/main" id="{C46D632B-A17D-58D2-CC86-5E603F0D93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3" name="Line 1">
          <a:extLst>
            <a:ext uri="{FF2B5EF4-FFF2-40B4-BE49-F238E27FC236}">
              <a16:creationId xmlns:a16="http://schemas.microsoft.com/office/drawing/2014/main" id="{FFD2D3C1-24F0-2C6C-242A-0AE9AE88D7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4" name="Line 1">
          <a:extLst>
            <a:ext uri="{FF2B5EF4-FFF2-40B4-BE49-F238E27FC236}">
              <a16:creationId xmlns:a16="http://schemas.microsoft.com/office/drawing/2014/main" id="{1EBA4394-8E1F-E27C-B845-CA96C9996F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5" name="Line 1">
          <a:extLst>
            <a:ext uri="{FF2B5EF4-FFF2-40B4-BE49-F238E27FC236}">
              <a16:creationId xmlns:a16="http://schemas.microsoft.com/office/drawing/2014/main" id="{B45FB3D7-4739-93FE-EEE2-708B3E8AD8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6" name="Line 1">
          <a:extLst>
            <a:ext uri="{FF2B5EF4-FFF2-40B4-BE49-F238E27FC236}">
              <a16:creationId xmlns:a16="http://schemas.microsoft.com/office/drawing/2014/main" id="{5EC68E40-1CFE-7BE5-E590-E36CCF223F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7" name="Line 1">
          <a:extLst>
            <a:ext uri="{FF2B5EF4-FFF2-40B4-BE49-F238E27FC236}">
              <a16:creationId xmlns:a16="http://schemas.microsoft.com/office/drawing/2014/main" id="{E2D3C0E2-3BA4-2FAC-EE41-BF0A1A6530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8" name="Line 1">
          <a:extLst>
            <a:ext uri="{FF2B5EF4-FFF2-40B4-BE49-F238E27FC236}">
              <a16:creationId xmlns:a16="http://schemas.microsoft.com/office/drawing/2014/main" id="{AF81C1AD-2222-4B5E-6E8A-417D0ED9FA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9" name="Line 1">
          <a:extLst>
            <a:ext uri="{FF2B5EF4-FFF2-40B4-BE49-F238E27FC236}">
              <a16:creationId xmlns:a16="http://schemas.microsoft.com/office/drawing/2014/main" id="{D81762D5-53FB-991C-DE69-55FADF915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0" name="Line 1">
          <a:extLst>
            <a:ext uri="{FF2B5EF4-FFF2-40B4-BE49-F238E27FC236}">
              <a16:creationId xmlns:a16="http://schemas.microsoft.com/office/drawing/2014/main" id="{F04C947D-FEEA-C82A-428F-CD574DAF82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1" name="Line 1">
          <a:extLst>
            <a:ext uri="{FF2B5EF4-FFF2-40B4-BE49-F238E27FC236}">
              <a16:creationId xmlns:a16="http://schemas.microsoft.com/office/drawing/2014/main" id="{0B5ABEEB-F12A-6E4D-57D6-147C014683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2" name="Line 1">
          <a:extLst>
            <a:ext uri="{FF2B5EF4-FFF2-40B4-BE49-F238E27FC236}">
              <a16:creationId xmlns:a16="http://schemas.microsoft.com/office/drawing/2014/main" id="{4DB27819-554E-6840-8E06-BBD2BB9F69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3" name="Line 1">
          <a:extLst>
            <a:ext uri="{FF2B5EF4-FFF2-40B4-BE49-F238E27FC236}">
              <a16:creationId xmlns:a16="http://schemas.microsoft.com/office/drawing/2014/main" id="{00BC8CB9-7AA0-B251-B097-2B5FDD3553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4" name="Line 1">
          <a:extLst>
            <a:ext uri="{FF2B5EF4-FFF2-40B4-BE49-F238E27FC236}">
              <a16:creationId xmlns:a16="http://schemas.microsoft.com/office/drawing/2014/main" id="{1D88DACC-7FF1-99C5-E681-812C0E57BD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5" name="Line 1">
          <a:extLst>
            <a:ext uri="{FF2B5EF4-FFF2-40B4-BE49-F238E27FC236}">
              <a16:creationId xmlns:a16="http://schemas.microsoft.com/office/drawing/2014/main" id="{3B0CC9B4-1110-36F7-46F0-1D03F12200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6" name="Line 1">
          <a:extLst>
            <a:ext uri="{FF2B5EF4-FFF2-40B4-BE49-F238E27FC236}">
              <a16:creationId xmlns:a16="http://schemas.microsoft.com/office/drawing/2014/main" id="{47D08FB0-F12C-17F3-976D-40F4F7F30B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7" name="Line 1">
          <a:extLst>
            <a:ext uri="{FF2B5EF4-FFF2-40B4-BE49-F238E27FC236}">
              <a16:creationId xmlns:a16="http://schemas.microsoft.com/office/drawing/2014/main" id="{2A1F97B6-936E-ED87-3B9F-A63DB99B9A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8" name="Line 1">
          <a:extLst>
            <a:ext uri="{FF2B5EF4-FFF2-40B4-BE49-F238E27FC236}">
              <a16:creationId xmlns:a16="http://schemas.microsoft.com/office/drawing/2014/main" id="{CEBD2D53-0DE9-54D8-BF1B-7C6BA715A9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9" name="Line 1">
          <a:extLst>
            <a:ext uri="{FF2B5EF4-FFF2-40B4-BE49-F238E27FC236}">
              <a16:creationId xmlns:a16="http://schemas.microsoft.com/office/drawing/2014/main" id="{86B5C190-D029-E761-32AA-37F318DCA9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0" name="Line 1">
          <a:extLst>
            <a:ext uri="{FF2B5EF4-FFF2-40B4-BE49-F238E27FC236}">
              <a16:creationId xmlns:a16="http://schemas.microsoft.com/office/drawing/2014/main" id="{E23D2882-DE8A-D4B5-9488-8508C1B193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1" name="Line 1">
          <a:extLst>
            <a:ext uri="{FF2B5EF4-FFF2-40B4-BE49-F238E27FC236}">
              <a16:creationId xmlns:a16="http://schemas.microsoft.com/office/drawing/2014/main" id="{120C65A9-D8FE-EB4C-BCBC-A38D374C8B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2" name="Line 1">
          <a:extLst>
            <a:ext uri="{FF2B5EF4-FFF2-40B4-BE49-F238E27FC236}">
              <a16:creationId xmlns:a16="http://schemas.microsoft.com/office/drawing/2014/main" id="{3FAFEC11-892E-9F3D-A6B4-4F8585C4A6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3" name="Line 1">
          <a:extLst>
            <a:ext uri="{FF2B5EF4-FFF2-40B4-BE49-F238E27FC236}">
              <a16:creationId xmlns:a16="http://schemas.microsoft.com/office/drawing/2014/main" id="{5EC2BCFD-0840-7247-1C69-1D28551CEE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4" name="Line 1">
          <a:extLst>
            <a:ext uri="{FF2B5EF4-FFF2-40B4-BE49-F238E27FC236}">
              <a16:creationId xmlns:a16="http://schemas.microsoft.com/office/drawing/2014/main" id="{E9C7EE07-22D5-79B7-10DA-4F602938C7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5" name="Line 1">
          <a:extLst>
            <a:ext uri="{FF2B5EF4-FFF2-40B4-BE49-F238E27FC236}">
              <a16:creationId xmlns:a16="http://schemas.microsoft.com/office/drawing/2014/main" id="{BC08512B-6797-1D7D-774E-69E47AD43E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6" name="Line 1">
          <a:extLst>
            <a:ext uri="{FF2B5EF4-FFF2-40B4-BE49-F238E27FC236}">
              <a16:creationId xmlns:a16="http://schemas.microsoft.com/office/drawing/2014/main" id="{A160CC27-EA6E-20AB-1DBD-4F4C1083C4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7" name="Line 1">
          <a:extLst>
            <a:ext uri="{FF2B5EF4-FFF2-40B4-BE49-F238E27FC236}">
              <a16:creationId xmlns:a16="http://schemas.microsoft.com/office/drawing/2014/main" id="{69E506BF-14F4-8521-A3DD-15F282C62E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8" name="Line 1">
          <a:extLst>
            <a:ext uri="{FF2B5EF4-FFF2-40B4-BE49-F238E27FC236}">
              <a16:creationId xmlns:a16="http://schemas.microsoft.com/office/drawing/2014/main" id="{AD828DD7-0FE8-9F0A-69EC-05167219C7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9" name="Line 1">
          <a:extLst>
            <a:ext uri="{FF2B5EF4-FFF2-40B4-BE49-F238E27FC236}">
              <a16:creationId xmlns:a16="http://schemas.microsoft.com/office/drawing/2014/main" id="{89A6BAF3-0A2A-C6BE-67A6-C8B4FC48BF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0" name="Line 1">
          <a:extLst>
            <a:ext uri="{FF2B5EF4-FFF2-40B4-BE49-F238E27FC236}">
              <a16:creationId xmlns:a16="http://schemas.microsoft.com/office/drawing/2014/main" id="{215E4BFB-580D-AB22-F5F6-E5340DEE8F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1" name="Line 1">
          <a:extLst>
            <a:ext uri="{FF2B5EF4-FFF2-40B4-BE49-F238E27FC236}">
              <a16:creationId xmlns:a16="http://schemas.microsoft.com/office/drawing/2014/main" id="{388451C4-6EA1-B74D-4364-1E4EEC37E0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2" name="Line 1">
          <a:extLst>
            <a:ext uri="{FF2B5EF4-FFF2-40B4-BE49-F238E27FC236}">
              <a16:creationId xmlns:a16="http://schemas.microsoft.com/office/drawing/2014/main" id="{970921C6-D5DD-1C60-4697-919B7534FF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3" name="Line 1">
          <a:extLst>
            <a:ext uri="{FF2B5EF4-FFF2-40B4-BE49-F238E27FC236}">
              <a16:creationId xmlns:a16="http://schemas.microsoft.com/office/drawing/2014/main" id="{B677EA4B-912B-E369-85E1-493E994D7B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4" name="Line 1">
          <a:extLst>
            <a:ext uri="{FF2B5EF4-FFF2-40B4-BE49-F238E27FC236}">
              <a16:creationId xmlns:a16="http://schemas.microsoft.com/office/drawing/2014/main" id="{EB672F08-809F-1191-83A5-894FBA489C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5" name="Line 1">
          <a:extLst>
            <a:ext uri="{FF2B5EF4-FFF2-40B4-BE49-F238E27FC236}">
              <a16:creationId xmlns:a16="http://schemas.microsoft.com/office/drawing/2014/main" id="{54C391F6-A40D-6A16-8B61-005FEC19D9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3" name="Line 1">
          <a:extLst>
            <a:ext uri="{FF2B5EF4-FFF2-40B4-BE49-F238E27FC236}">
              <a16:creationId xmlns:a16="http://schemas.microsoft.com/office/drawing/2014/main" id="{D1D8BDC4-DEE8-06B1-9ECE-C67BBFE629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4" name="Line 1">
          <a:extLst>
            <a:ext uri="{FF2B5EF4-FFF2-40B4-BE49-F238E27FC236}">
              <a16:creationId xmlns:a16="http://schemas.microsoft.com/office/drawing/2014/main" id="{B50F8EFD-F680-DDCC-4C06-A77CDE9F8D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5" name="Line 1">
          <a:extLst>
            <a:ext uri="{FF2B5EF4-FFF2-40B4-BE49-F238E27FC236}">
              <a16:creationId xmlns:a16="http://schemas.microsoft.com/office/drawing/2014/main" id="{A285122F-62AF-A5E0-8018-64FD931360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6" name="Line 1">
          <a:extLst>
            <a:ext uri="{FF2B5EF4-FFF2-40B4-BE49-F238E27FC236}">
              <a16:creationId xmlns:a16="http://schemas.microsoft.com/office/drawing/2014/main" id="{61BFA36E-F917-425E-71C4-932FF5015D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7" name="Line 1">
          <a:extLst>
            <a:ext uri="{FF2B5EF4-FFF2-40B4-BE49-F238E27FC236}">
              <a16:creationId xmlns:a16="http://schemas.microsoft.com/office/drawing/2014/main" id="{55EE8D8E-46BC-819B-1F30-8B074CAB5B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8" name="Line 1">
          <a:extLst>
            <a:ext uri="{FF2B5EF4-FFF2-40B4-BE49-F238E27FC236}">
              <a16:creationId xmlns:a16="http://schemas.microsoft.com/office/drawing/2014/main" id="{588F3606-680B-2DB2-03CB-3CE6DE6CBC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9" name="Line 1">
          <a:extLst>
            <a:ext uri="{FF2B5EF4-FFF2-40B4-BE49-F238E27FC236}">
              <a16:creationId xmlns:a16="http://schemas.microsoft.com/office/drawing/2014/main" id="{78AC9D9E-C652-BCEE-9732-7FB3EE9A69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0" name="Line 1">
          <a:extLst>
            <a:ext uri="{FF2B5EF4-FFF2-40B4-BE49-F238E27FC236}">
              <a16:creationId xmlns:a16="http://schemas.microsoft.com/office/drawing/2014/main" id="{C92C608F-5644-EFA5-906C-CB975A0E6B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1" name="Line 1">
          <a:extLst>
            <a:ext uri="{FF2B5EF4-FFF2-40B4-BE49-F238E27FC236}">
              <a16:creationId xmlns:a16="http://schemas.microsoft.com/office/drawing/2014/main" id="{E178810A-BE09-7DE4-43C2-6974401EC3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2" name="Line 1">
          <a:extLst>
            <a:ext uri="{FF2B5EF4-FFF2-40B4-BE49-F238E27FC236}">
              <a16:creationId xmlns:a16="http://schemas.microsoft.com/office/drawing/2014/main" id="{F453D22A-135B-CF80-6335-E6544D786D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3" name="Line 1">
          <a:extLst>
            <a:ext uri="{FF2B5EF4-FFF2-40B4-BE49-F238E27FC236}">
              <a16:creationId xmlns:a16="http://schemas.microsoft.com/office/drawing/2014/main" id="{52FE9A1C-7A1F-20ED-AA0A-140C9A61A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4" name="Line 1">
          <a:extLst>
            <a:ext uri="{FF2B5EF4-FFF2-40B4-BE49-F238E27FC236}">
              <a16:creationId xmlns:a16="http://schemas.microsoft.com/office/drawing/2014/main" id="{25AA0805-5153-E23B-F735-682EC7F25F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5" name="Line 1">
          <a:extLst>
            <a:ext uri="{FF2B5EF4-FFF2-40B4-BE49-F238E27FC236}">
              <a16:creationId xmlns:a16="http://schemas.microsoft.com/office/drawing/2014/main" id="{DD1A5646-B135-BB01-78F2-296EF3F31C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6" name="Line 1">
          <a:extLst>
            <a:ext uri="{FF2B5EF4-FFF2-40B4-BE49-F238E27FC236}">
              <a16:creationId xmlns:a16="http://schemas.microsoft.com/office/drawing/2014/main" id="{1C3F66A8-3C0C-F022-BF6C-2C4B2A37EE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7" name="Line 1">
          <a:extLst>
            <a:ext uri="{FF2B5EF4-FFF2-40B4-BE49-F238E27FC236}">
              <a16:creationId xmlns:a16="http://schemas.microsoft.com/office/drawing/2014/main" id="{74A1A504-2948-7050-726B-4ADBDA5039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8" name="Line 1">
          <a:extLst>
            <a:ext uri="{FF2B5EF4-FFF2-40B4-BE49-F238E27FC236}">
              <a16:creationId xmlns:a16="http://schemas.microsoft.com/office/drawing/2014/main" id="{C75ED046-4301-8D22-9964-10E6295047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9" name="Line 1">
          <a:extLst>
            <a:ext uri="{FF2B5EF4-FFF2-40B4-BE49-F238E27FC236}">
              <a16:creationId xmlns:a16="http://schemas.microsoft.com/office/drawing/2014/main" id="{94817231-866F-C31C-290A-474D8CE3BC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0" name="Line 1">
          <a:extLst>
            <a:ext uri="{FF2B5EF4-FFF2-40B4-BE49-F238E27FC236}">
              <a16:creationId xmlns:a16="http://schemas.microsoft.com/office/drawing/2014/main" id="{7FDCD6DD-2268-3AF7-A4D1-0C5AD563D6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1" name="Line 1">
          <a:extLst>
            <a:ext uri="{FF2B5EF4-FFF2-40B4-BE49-F238E27FC236}">
              <a16:creationId xmlns:a16="http://schemas.microsoft.com/office/drawing/2014/main" id="{8EEA8576-07CE-CF59-432B-B23459E737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2" name="Line 1">
          <a:extLst>
            <a:ext uri="{FF2B5EF4-FFF2-40B4-BE49-F238E27FC236}">
              <a16:creationId xmlns:a16="http://schemas.microsoft.com/office/drawing/2014/main" id="{B945A3AC-0129-01DE-0685-E00DBE026D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3" name="Line 1">
          <a:extLst>
            <a:ext uri="{FF2B5EF4-FFF2-40B4-BE49-F238E27FC236}">
              <a16:creationId xmlns:a16="http://schemas.microsoft.com/office/drawing/2014/main" id="{529F065E-CC2A-AF05-F91B-49FB15F71D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4" name="Line 1">
          <a:extLst>
            <a:ext uri="{FF2B5EF4-FFF2-40B4-BE49-F238E27FC236}">
              <a16:creationId xmlns:a16="http://schemas.microsoft.com/office/drawing/2014/main" id="{D31B7F65-121A-89AA-937F-9EBF2AD0E6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5" name="Line 1">
          <a:extLst>
            <a:ext uri="{FF2B5EF4-FFF2-40B4-BE49-F238E27FC236}">
              <a16:creationId xmlns:a16="http://schemas.microsoft.com/office/drawing/2014/main" id="{94A1941B-A846-8784-9F55-71F1B3001D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6" name="Line 1">
          <a:extLst>
            <a:ext uri="{FF2B5EF4-FFF2-40B4-BE49-F238E27FC236}">
              <a16:creationId xmlns:a16="http://schemas.microsoft.com/office/drawing/2014/main" id="{A8816B38-E217-1753-91A4-00E61C7BF2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7" name="Line 1">
          <a:extLst>
            <a:ext uri="{FF2B5EF4-FFF2-40B4-BE49-F238E27FC236}">
              <a16:creationId xmlns:a16="http://schemas.microsoft.com/office/drawing/2014/main" id="{A5BBDC4F-658E-A29C-FA53-8DC1FBCAA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8" name="Line 1">
          <a:extLst>
            <a:ext uri="{FF2B5EF4-FFF2-40B4-BE49-F238E27FC236}">
              <a16:creationId xmlns:a16="http://schemas.microsoft.com/office/drawing/2014/main" id="{02393B65-A1EB-72B5-5363-401B151561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9" name="Line 1">
          <a:extLst>
            <a:ext uri="{FF2B5EF4-FFF2-40B4-BE49-F238E27FC236}">
              <a16:creationId xmlns:a16="http://schemas.microsoft.com/office/drawing/2014/main" id="{11156AD7-B06D-7973-47EC-4D94F554AE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0" name="Line 1">
          <a:extLst>
            <a:ext uri="{FF2B5EF4-FFF2-40B4-BE49-F238E27FC236}">
              <a16:creationId xmlns:a16="http://schemas.microsoft.com/office/drawing/2014/main" id="{8195B259-1D77-5E22-6515-7DDE77F7FE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1" name="Line 1">
          <a:extLst>
            <a:ext uri="{FF2B5EF4-FFF2-40B4-BE49-F238E27FC236}">
              <a16:creationId xmlns:a16="http://schemas.microsoft.com/office/drawing/2014/main" id="{5B02A148-7486-AE37-4EF3-D28ABB1A25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2" name="Line 1">
          <a:extLst>
            <a:ext uri="{FF2B5EF4-FFF2-40B4-BE49-F238E27FC236}">
              <a16:creationId xmlns:a16="http://schemas.microsoft.com/office/drawing/2014/main" id="{20713802-E61B-6282-45B6-48F82AC85D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3" name="Line 1">
          <a:extLst>
            <a:ext uri="{FF2B5EF4-FFF2-40B4-BE49-F238E27FC236}">
              <a16:creationId xmlns:a16="http://schemas.microsoft.com/office/drawing/2014/main" id="{C33BF1C6-AB4D-9AA3-F528-5F6674CA1B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4" name="Line 1">
          <a:extLst>
            <a:ext uri="{FF2B5EF4-FFF2-40B4-BE49-F238E27FC236}">
              <a16:creationId xmlns:a16="http://schemas.microsoft.com/office/drawing/2014/main" id="{169B610B-36E1-1096-A665-8623C801EC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5" name="Line 1">
          <a:extLst>
            <a:ext uri="{FF2B5EF4-FFF2-40B4-BE49-F238E27FC236}">
              <a16:creationId xmlns:a16="http://schemas.microsoft.com/office/drawing/2014/main" id="{51E7DA03-9D3D-7888-8651-C2F6FA93C7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6" name="Line 1">
          <a:extLst>
            <a:ext uri="{FF2B5EF4-FFF2-40B4-BE49-F238E27FC236}">
              <a16:creationId xmlns:a16="http://schemas.microsoft.com/office/drawing/2014/main" id="{256F397F-C2F2-B052-EB09-AF65AA6C9E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7" name="Line 1">
          <a:extLst>
            <a:ext uri="{FF2B5EF4-FFF2-40B4-BE49-F238E27FC236}">
              <a16:creationId xmlns:a16="http://schemas.microsoft.com/office/drawing/2014/main" id="{B8EFF66B-E9A7-748E-9DAA-A193394E15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8" name="Line 1">
          <a:extLst>
            <a:ext uri="{FF2B5EF4-FFF2-40B4-BE49-F238E27FC236}">
              <a16:creationId xmlns:a16="http://schemas.microsoft.com/office/drawing/2014/main" id="{04CECAE9-7EBA-A2D3-A450-7176342900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9" name="Line 1">
          <a:extLst>
            <a:ext uri="{FF2B5EF4-FFF2-40B4-BE49-F238E27FC236}">
              <a16:creationId xmlns:a16="http://schemas.microsoft.com/office/drawing/2014/main" id="{3163064D-06B8-6433-0EE4-C8C962EC5B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0" name="Line 1">
          <a:extLst>
            <a:ext uri="{FF2B5EF4-FFF2-40B4-BE49-F238E27FC236}">
              <a16:creationId xmlns:a16="http://schemas.microsoft.com/office/drawing/2014/main" id="{C99BC82B-31AE-639F-82DF-23BB3B462A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1" name="Line 1">
          <a:extLst>
            <a:ext uri="{FF2B5EF4-FFF2-40B4-BE49-F238E27FC236}">
              <a16:creationId xmlns:a16="http://schemas.microsoft.com/office/drawing/2014/main" id="{C90B8526-F744-44C1-5EF0-1FB2E844FD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2" name="Line 1">
          <a:extLst>
            <a:ext uri="{FF2B5EF4-FFF2-40B4-BE49-F238E27FC236}">
              <a16:creationId xmlns:a16="http://schemas.microsoft.com/office/drawing/2014/main" id="{0AFBAC43-69BB-8EF9-F6D4-67EE95C531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3" name="Line 1">
          <a:extLst>
            <a:ext uri="{FF2B5EF4-FFF2-40B4-BE49-F238E27FC236}">
              <a16:creationId xmlns:a16="http://schemas.microsoft.com/office/drawing/2014/main" id="{4278AF92-5376-FE54-0439-C9A2963FEF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4" name="Line 1">
          <a:extLst>
            <a:ext uri="{FF2B5EF4-FFF2-40B4-BE49-F238E27FC236}">
              <a16:creationId xmlns:a16="http://schemas.microsoft.com/office/drawing/2014/main" id="{6CB75FF6-8283-961D-B5F8-F8CC06F623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7" name="Line 1">
          <a:extLst>
            <a:ext uri="{FF2B5EF4-FFF2-40B4-BE49-F238E27FC236}">
              <a16:creationId xmlns:a16="http://schemas.microsoft.com/office/drawing/2014/main" id="{55CC1294-0540-EBC8-6167-8343555599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8" name="Line 1">
          <a:extLst>
            <a:ext uri="{FF2B5EF4-FFF2-40B4-BE49-F238E27FC236}">
              <a16:creationId xmlns:a16="http://schemas.microsoft.com/office/drawing/2014/main" id="{D61CFAC1-E430-1BBD-FAC5-B5E8F93CD7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9" name="Line 1">
          <a:extLst>
            <a:ext uri="{FF2B5EF4-FFF2-40B4-BE49-F238E27FC236}">
              <a16:creationId xmlns:a16="http://schemas.microsoft.com/office/drawing/2014/main" id="{FD34FFAD-E1D0-8FB1-2274-7E7C16B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0" name="Line 1">
          <a:extLst>
            <a:ext uri="{FF2B5EF4-FFF2-40B4-BE49-F238E27FC236}">
              <a16:creationId xmlns:a16="http://schemas.microsoft.com/office/drawing/2014/main" id="{8AB9B5A5-0A0E-92E6-023F-0AE019B395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1" name="Line 1">
          <a:extLst>
            <a:ext uri="{FF2B5EF4-FFF2-40B4-BE49-F238E27FC236}">
              <a16:creationId xmlns:a16="http://schemas.microsoft.com/office/drawing/2014/main" id="{5F1DA2E1-BAD0-A2E5-D749-F90C27CC27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2" name="Line 1">
          <a:extLst>
            <a:ext uri="{FF2B5EF4-FFF2-40B4-BE49-F238E27FC236}">
              <a16:creationId xmlns:a16="http://schemas.microsoft.com/office/drawing/2014/main" id="{6315C39A-7638-E849-C8E7-FBA2AFA2F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3" name="Line 1">
          <a:extLst>
            <a:ext uri="{FF2B5EF4-FFF2-40B4-BE49-F238E27FC236}">
              <a16:creationId xmlns:a16="http://schemas.microsoft.com/office/drawing/2014/main" id="{77CB7D39-334C-3A6E-73AE-4AE240355F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4" name="Line 1">
          <a:extLst>
            <a:ext uri="{FF2B5EF4-FFF2-40B4-BE49-F238E27FC236}">
              <a16:creationId xmlns:a16="http://schemas.microsoft.com/office/drawing/2014/main" id="{D37BFBE2-D95A-1F1F-5D9C-B7499D98E5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5" name="Line 1">
          <a:extLst>
            <a:ext uri="{FF2B5EF4-FFF2-40B4-BE49-F238E27FC236}">
              <a16:creationId xmlns:a16="http://schemas.microsoft.com/office/drawing/2014/main" id="{0F9C1A00-484A-2792-C4C5-E07B6D3B7A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6" name="Line 1">
          <a:extLst>
            <a:ext uri="{FF2B5EF4-FFF2-40B4-BE49-F238E27FC236}">
              <a16:creationId xmlns:a16="http://schemas.microsoft.com/office/drawing/2014/main" id="{10BFD222-64E0-66A7-F8C2-2DF244AA87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7" name="Line 1">
          <a:extLst>
            <a:ext uri="{FF2B5EF4-FFF2-40B4-BE49-F238E27FC236}">
              <a16:creationId xmlns:a16="http://schemas.microsoft.com/office/drawing/2014/main" id="{8ED3E5D3-5267-366D-5D38-4B50D2E844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8" name="Line 1">
          <a:extLst>
            <a:ext uri="{FF2B5EF4-FFF2-40B4-BE49-F238E27FC236}">
              <a16:creationId xmlns:a16="http://schemas.microsoft.com/office/drawing/2014/main" id="{FDA651BD-4EBE-C75A-0637-707F613F1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9" name="Line 1">
          <a:extLst>
            <a:ext uri="{FF2B5EF4-FFF2-40B4-BE49-F238E27FC236}">
              <a16:creationId xmlns:a16="http://schemas.microsoft.com/office/drawing/2014/main" id="{E8799FBE-C561-ED42-0555-D3245DE037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0" name="Line 1">
          <a:extLst>
            <a:ext uri="{FF2B5EF4-FFF2-40B4-BE49-F238E27FC236}">
              <a16:creationId xmlns:a16="http://schemas.microsoft.com/office/drawing/2014/main" id="{B1AF689F-A1F2-6B11-3320-ED1334AE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1" name="Line 1">
          <a:extLst>
            <a:ext uri="{FF2B5EF4-FFF2-40B4-BE49-F238E27FC236}">
              <a16:creationId xmlns:a16="http://schemas.microsoft.com/office/drawing/2014/main" id="{6CDC4A4F-05ED-6325-EE54-BEBC42447D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2" name="Line 1">
          <a:extLst>
            <a:ext uri="{FF2B5EF4-FFF2-40B4-BE49-F238E27FC236}">
              <a16:creationId xmlns:a16="http://schemas.microsoft.com/office/drawing/2014/main" id="{01D2814C-1F16-B798-F777-7B92F94297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3" name="Line 1">
          <a:extLst>
            <a:ext uri="{FF2B5EF4-FFF2-40B4-BE49-F238E27FC236}">
              <a16:creationId xmlns:a16="http://schemas.microsoft.com/office/drawing/2014/main" id="{6664C640-0496-2835-51FD-6DFE590E43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4" name="Line 1">
          <a:extLst>
            <a:ext uri="{FF2B5EF4-FFF2-40B4-BE49-F238E27FC236}">
              <a16:creationId xmlns:a16="http://schemas.microsoft.com/office/drawing/2014/main" id="{EEA29402-B0E7-A1FA-F4F2-1CE6DA0C76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5" name="Line 1">
          <a:extLst>
            <a:ext uri="{FF2B5EF4-FFF2-40B4-BE49-F238E27FC236}">
              <a16:creationId xmlns:a16="http://schemas.microsoft.com/office/drawing/2014/main" id="{25378549-638E-F7FF-CF6F-DEA04218DF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6" name="Line 1">
          <a:extLst>
            <a:ext uri="{FF2B5EF4-FFF2-40B4-BE49-F238E27FC236}">
              <a16:creationId xmlns:a16="http://schemas.microsoft.com/office/drawing/2014/main" id="{C150A59A-D93A-4C22-F7FD-C6FA6D3843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7" name="Line 1">
          <a:extLst>
            <a:ext uri="{FF2B5EF4-FFF2-40B4-BE49-F238E27FC236}">
              <a16:creationId xmlns:a16="http://schemas.microsoft.com/office/drawing/2014/main" id="{B802F58A-65B4-03E3-CBCA-7682CAC946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8" name="Line 1">
          <a:extLst>
            <a:ext uri="{FF2B5EF4-FFF2-40B4-BE49-F238E27FC236}">
              <a16:creationId xmlns:a16="http://schemas.microsoft.com/office/drawing/2014/main" id="{57D4C0D6-4AF6-7088-6397-780466F570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9" name="Line 1">
          <a:extLst>
            <a:ext uri="{FF2B5EF4-FFF2-40B4-BE49-F238E27FC236}">
              <a16:creationId xmlns:a16="http://schemas.microsoft.com/office/drawing/2014/main" id="{1851EC81-4A0E-EA8D-B311-C16CC71DB0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0" name="Line 1">
          <a:extLst>
            <a:ext uri="{FF2B5EF4-FFF2-40B4-BE49-F238E27FC236}">
              <a16:creationId xmlns:a16="http://schemas.microsoft.com/office/drawing/2014/main" id="{461EB9F9-575A-CE96-9F1F-B74D2A74E1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1" name="Line 1">
          <a:extLst>
            <a:ext uri="{FF2B5EF4-FFF2-40B4-BE49-F238E27FC236}">
              <a16:creationId xmlns:a16="http://schemas.microsoft.com/office/drawing/2014/main" id="{D22E2D6D-FF43-C01C-1B1C-83136604D5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2" name="Line 1">
          <a:extLst>
            <a:ext uri="{FF2B5EF4-FFF2-40B4-BE49-F238E27FC236}">
              <a16:creationId xmlns:a16="http://schemas.microsoft.com/office/drawing/2014/main" id="{2BCC31D1-1444-6EAE-9524-2CE5FA156A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3" name="Line 1">
          <a:extLst>
            <a:ext uri="{FF2B5EF4-FFF2-40B4-BE49-F238E27FC236}">
              <a16:creationId xmlns:a16="http://schemas.microsoft.com/office/drawing/2014/main" id="{88EEB4B1-7479-7448-B0DF-FB0D3BA7B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4" name="Line 1">
          <a:extLst>
            <a:ext uri="{FF2B5EF4-FFF2-40B4-BE49-F238E27FC236}">
              <a16:creationId xmlns:a16="http://schemas.microsoft.com/office/drawing/2014/main" id="{A993E933-7BC9-71AB-B5D6-3FECAF1B43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5" name="Line 1">
          <a:extLst>
            <a:ext uri="{FF2B5EF4-FFF2-40B4-BE49-F238E27FC236}">
              <a16:creationId xmlns:a16="http://schemas.microsoft.com/office/drawing/2014/main" id="{7CC948A5-F056-283B-82F5-5AEB6074DB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6" name="Line 1">
          <a:extLst>
            <a:ext uri="{FF2B5EF4-FFF2-40B4-BE49-F238E27FC236}">
              <a16:creationId xmlns:a16="http://schemas.microsoft.com/office/drawing/2014/main" id="{70B85721-479F-B293-C64D-2E3770C872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7" name="Line 1">
          <a:extLst>
            <a:ext uri="{FF2B5EF4-FFF2-40B4-BE49-F238E27FC236}">
              <a16:creationId xmlns:a16="http://schemas.microsoft.com/office/drawing/2014/main" id="{790FAD54-23B4-3D99-7864-CD4F57C09A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8" name="Line 1">
          <a:extLst>
            <a:ext uri="{FF2B5EF4-FFF2-40B4-BE49-F238E27FC236}">
              <a16:creationId xmlns:a16="http://schemas.microsoft.com/office/drawing/2014/main" id="{5DB7B6F1-3F65-6978-0B2C-D74E9F2DA1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9" name="Line 1">
          <a:extLst>
            <a:ext uri="{FF2B5EF4-FFF2-40B4-BE49-F238E27FC236}">
              <a16:creationId xmlns:a16="http://schemas.microsoft.com/office/drawing/2014/main" id="{71F9FA39-8830-6A7B-C1C2-B572FD21E2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0" name="Line 1">
          <a:extLst>
            <a:ext uri="{FF2B5EF4-FFF2-40B4-BE49-F238E27FC236}">
              <a16:creationId xmlns:a16="http://schemas.microsoft.com/office/drawing/2014/main" id="{E94F8DF6-7EE9-DBF8-BA5C-3F9059D419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1" name="Line 1">
          <a:extLst>
            <a:ext uri="{FF2B5EF4-FFF2-40B4-BE49-F238E27FC236}">
              <a16:creationId xmlns:a16="http://schemas.microsoft.com/office/drawing/2014/main" id="{D1F46B0D-ADCA-A5A6-5434-3DE930FC25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2" name="Line 1">
          <a:extLst>
            <a:ext uri="{FF2B5EF4-FFF2-40B4-BE49-F238E27FC236}">
              <a16:creationId xmlns:a16="http://schemas.microsoft.com/office/drawing/2014/main" id="{CCBC9094-3F5D-771B-5BC3-8382D61059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3" name="Line 1">
          <a:extLst>
            <a:ext uri="{FF2B5EF4-FFF2-40B4-BE49-F238E27FC236}">
              <a16:creationId xmlns:a16="http://schemas.microsoft.com/office/drawing/2014/main" id="{0D78B680-0015-EB3B-C89C-3A9E9407D5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4" name="Line 1">
          <a:extLst>
            <a:ext uri="{FF2B5EF4-FFF2-40B4-BE49-F238E27FC236}">
              <a16:creationId xmlns:a16="http://schemas.microsoft.com/office/drawing/2014/main" id="{EA111166-C166-1316-956B-786D556C7D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5" name="Line 1">
          <a:extLst>
            <a:ext uri="{FF2B5EF4-FFF2-40B4-BE49-F238E27FC236}">
              <a16:creationId xmlns:a16="http://schemas.microsoft.com/office/drawing/2014/main" id="{57042D63-9E7C-36B5-0632-053C9696AE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6" name="Line 1">
          <a:extLst>
            <a:ext uri="{FF2B5EF4-FFF2-40B4-BE49-F238E27FC236}">
              <a16:creationId xmlns:a16="http://schemas.microsoft.com/office/drawing/2014/main" id="{D85FBBA3-3781-4C84-9A8F-24A4C15A29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7" name="Line 1">
          <a:extLst>
            <a:ext uri="{FF2B5EF4-FFF2-40B4-BE49-F238E27FC236}">
              <a16:creationId xmlns:a16="http://schemas.microsoft.com/office/drawing/2014/main" id="{CE65001A-555C-7D16-3E30-307B8E3D0C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8" name="Line 1">
          <a:extLst>
            <a:ext uri="{FF2B5EF4-FFF2-40B4-BE49-F238E27FC236}">
              <a16:creationId xmlns:a16="http://schemas.microsoft.com/office/drawing/2014/main" id="{CA12E30E-20E8-0304-E5DF-DECAA151F4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1" name="Line 1">
          <a:extLst>
            <a:ext uri="{FF2B5EF4-FFF2-40B4-BE49-F238E27FC236}">
              <a16:creationId xmlns:a16="http://schemas.microsoft.com/office/drawing/2014/main" id="{945C85C3-5536-ACC6-D424-E2E64B196B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2" name="Line 1">
          <a:extLst>
            <a:ext uri="{FF2B5EF4-FFF2-40B4-BE49-F238E27FC236}">
              <a16:creationId xmlns:a16="http://schemas.microsoft.com/office/drawing/2014/main" id="{A9C97A20-7214-55DF-C4A5-9E0B86C3FC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3" name="Line 1">
          <a:extLst>
            <a:ext uri="{FF2B5EF4-FFF2-40B4-BE49-F238E27FC236}">
              <a16:creationId xmlns:a16="http://schemas.microsoft.com/office/drawing/2014/main" id="{48676393-A7EF-E083-D994-063008DBAA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4" name="Line 1">
          <a:extLst>
            <a:ext uri="{FF2B5EF4-FFF2-40B4-BE49-F238E27FC236}">
              <a16:creationId xmlns:a16="http://schemas.microsoft.com/office/drawing/2014/main" id="{FF5CA4D1-5E12-691E-1E3B-02D2B8AC65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5" name="Line 1">
          <a:extLst>
            <a:ext uri="{FF2B5EF4-FFF2-40B4-BE49-F238E27FC236}">
              <a16:creationId xmlns:a16="http://schemas.microsoft.com/office/drawing/2014/main" id="{D9155849-A6BA-1B91-B8AC-9FBAE88BEA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6" name="Line 1">
          <a:extLst>
            <a:ext uri="{FF2B5EF4-FFF2-40B4-BE49-F238E27FC236}">
              <a16:creationId xmlns:a16="http://schemas.microsoft.com/office/drawing/2014/main" id="{75DE88E8-B77F-8F20-74D3-C3F352504B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7" name="Line 1">
          <a:extLst>
            <a:ext uri="{FF2B5EF4-FFF2-40B4-BE49-F238E27FC236}">
              <a16:creationId xmlns:a16="http://schemas.microsoft.com/office/drawing/2014/main" id="{DE418392-F229-1779-4596-9E3A6DA422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8" name="Line 1">
          <a:extLst>
            <a:ext uri="{FF2B5EF4-FFF2-40B4-BE49-F238E27FC236}">
              <a16:creationId xmlns:a16="http://schemas.microsoft.com/office/drawing/2014/main" id="{E043EED4-137F-F257-6C6D-3550454355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9" name="Line 1">
          <a:extLst>
            <a:ext uri="{FF2B5EF4-FFF2-40B4-BE49-F238E27FC236}">
              <a16:creationId xmlns:a16="http://schemas.microsoft.com/office/drawing/2014/main" id="{4BE1CE76-D724-9DC6-A4D6-BCC0E081CE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0" name="Line 1">
          <a:extLst>
            <a:ext uri="{FF2B5EF4-FFF2-40B4-BE49-F238E27FC236}">
              <a16:creationId xmlns:a16="http://schemas.microsoft.com/office/drawing/2014/main" id="{03762CA6-47E7-ED1B-3E08-9E9C1BA38E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1" name="Line 1">
          <a:extLst>
            <a:ext uri="{FF2B5EF4-FFF2-40B4-BE49-F238E27FC236}">
              <a16:creationId xmlns:a16="http://schemas.microsoft.com/office/drawing/2014/main" id="{FEC838BF-3F17-3783-FC92-806D30A327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2" name="Line 1">
          <a:extLst>
            <a:ext uri="{FF2B5EF4-FFF2-40B4-BE49-F238E27FC236}">
              <a16:creationId xmlns:a16="http://schemas.microsoft.com/office/drawing/2014/main" id="{46158C5D-578C-2D95-1607-5AC13CE204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3" name="Line 1">
          <a:extLst>
            <a:ext uri="{FF2B5EF4-FFF2-40B4-BE49-F238E27FC236}">
              <a16:creationId xmlns:a16="http://schemas.microsoft.com/office/drawing/2014/main" id="{6477DB7D-EA40-0791-C2E5-BDDCCF2147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4" name="Line 1">
          <a:extLst>
            <a:ext uri="{FF2B5EF4-FFF2-40B4-BE49-F238E27FC236}">
              <a16:creationId xmlns:a16="http://schemas.microsoft.com/office/drawing/2014/main" id="{FBA61E5E-E593-1BDF-3641-0331B80606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5" name="Line 1">
          <a:extLst>
            <a:ext uri="{FF2B5EF4-FFF2-40B4-BE49-F238E27FC236}">
              <a16:creationId xmlns:a16="http://schemas.microsoft.com/office/drawing/2014/main" id="{A37B9B1A-49E0-236B-5083-C59AF7E812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6" name="Line 1">
          <a:extLst>
            <a:ext uri="{FF2B5EF4-FFF2-40B4-BE49-F238E27FC236}">
              <a16:creationId xmlns:a16="http://schemas.microsoft.com/office/drawing/2014/main" id="{CE8D9DE4-5941-8332-4B20-EBA0D9B2A8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7" name="Line 1">
          <a:extLst>
            <a:ext uri="{FF2B5EF4-FFF2-40B4-BE49-F238E27FC236}">
              <a16:creationId xmlns:a16="http://schemas.microsoft.com/office/drawing/2014/main" id="{BE05C9DF-8E82-5D1B-DED9-9E8BE56300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8" name="Line 1">
          <a:extLst>
            <a:ext uri="{FF2B5EF4-FFF2-40B4-BE49-F238E27FC236}">
              <a16:creationId xmlns:a16="http://schemas.microsoft.com/office/drawing/2014/main" id="{975CCBA2-BE58-7D7D-6C02-5F5BBB078A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9" name="Line 1">
          <a:extLst>
            <a:ext uri="{FF2B5EF4-FFF2-40B4-BE49-F238E27FC236}">
              <a16:creationId xmlns:a16="http://schemas.microsoft.com/office/drawing/2014/main" id="{621052DC-101C-F1D3-1370-65AE52AA1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0" name="Line 1">
          <a:extLst>
            <a:ext uri="{FF2B5EF4-FFF2-40B4-BE49-F238E27FC236}">
              <a16:creationId xmlns:a16="http://schemas.microsoft.com/office/drawing/2014/main" id="{3BBEC4B8-728E-99F3-83EA-4D0A3C55AA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1" name="Line 1">
          <a:extLst>
            <a:ext uri="{FF2B5EF4-FFF2-40B4-BE49-F238E27FC236}">
              <a16:creationId xmlns:a16="http://schemas.microsoft.com/office/drawing/2014/main" id="{1A0F2BC2-E29D-F5E4-9E1A-1F6DF5676C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2" name="Line 1">
          <a:extLst>
            <a:ext uri="{FF2B5EF4-FFF2-40B4-BE49-F238E27FC236}">
              <a16:creationId xmlns:a16="http://schemas.microsoft.com/office/drawing/2014/main" id="{FF93AD15-3F9E-DA97-6F95-257E3D8309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3" name="Line 1">
          <a:extLst>
            <a:ext uri="{FF2B5EF4-FFF2-40B4-BE49-F238E27FC236}">
              <a16:creationId xmlns:a16="http://schemas.microsoft.com/office/drawing/2014/main" id="{BDECAC83-1CC6-57A4-1434-A0869C7063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4" name="Line 1">
          <a:extLst>
            <a:ext uri="{FF2B5EF4-FFF2-40B4-BE49-F238E27FC236}">
              <a16:creationId xmlns:a16="http://schemas.microsoft.com/office/drawing/2014/main" id="{35B8285C-0658-51B3-21E7-16279BA830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5" name="Line 1">
          <a:extLst>
            <a:ext uri="{FF2B5EF4-FFF2-40B4-BE49-F238E27FC236}">
              <a16:creationId xmlns:a16="http://schemas.microsoft.com/office/drawing/2014/main" id="{3E399B4B-1C16-524B-58AE-78944A2D79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6" name="Line 1">
          <a:extLst>
            <a:ext uri="{FF2B5EF4-FFF2-40B4-BE49-F238E27FC236}">
              <a16:creationId xmlns:a16="http://schemas.microsoft.com/office/drawing/2014/main" id="{BA08F6CF-B6A1-70A6-F853-0BC7DD4E50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7" name="Line 1">
          <a:extLst>
            <a:ext uri="{FF2B5EF4-FFF2-40B4-BE49-F238E27FC236}">
              <a16:creationId xmlns:a16="http://schemas.microsoft.com/office/drawing/2014/main" id="{855F7DA2-FC3E-2C66-FFBE-7FBDFAE578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8" name="Line 1">
          <a:extLst>
            <a:ext uri="{FF2B5EF4-FFF2-40B4-BE49-F238E27FC236}">
              <a16:creationId xmlns:a16="http://schemas.microsoft.com/office/drawing/2014/main" id="{8D3BA8BA-0910-76E6-473F-5547A4B839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9" name="Line 1">
          <a:extLst>
            <a:ext uri="{FF2B5EF4-FFF2-40B4-BE49-F238E27FC236}">
              <a16:creationId xmlns:a16="http://schemas.microsoft.com/office/drawing/2014/main" id="{C5DE23FB-F186-37C0-E3FA-F8B85D9CA6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0" name="Line 1">
          <a:extLst>
            <a:ext uri="{FF2B5EF4-FFF2-40B4-BE49-F238E27FC236}">
              <a16:creationId xmlns:a16="http://schemas.microsoft.com/office/drawing/2014/main" id="{41E8A16A-8C96-AB50-22F9-A0DEBD8082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1" name="Line 1">
          <a:extLst>
            <a:ext uri="{FF2B5EF4-FFF2-40B4-BE49-F238E27FC236}">
              <a16:creationId xmlns:a16="http://schemas.microsoft.com/office/drawing/2014/main" id="{A1EE95BB-8A67-0772-7953-E1BFD2D58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2" name="Line 1">
          <a:extLst>
            <a:ext uri="{FF2B5EF4-FFF2-40B4-BE49-F238E27FC236}">
              <a16:creationId xmlns:a16="http://schemas.microsoft.com/office/drawing/2014/main" id="{399FE6FA-55F3-BA0E-92E8-50CF4A8ECB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3" name="Line 1">
          <a:extLst>
            <a:ext uri="{FF2B5EF4-FFF2-40B4-BE49-F238E27FC236}">
              <a16:creationId xmlns:a16="http://schemas.microsoft.com/office/drawing/2014/main" id="{FD4CD0F1-1221-5E9C-3828-504DEEDAE2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4" name="Line 1">
          <a:extLst>
            <a:ext uri="{FF2B5EF4-FFF2-40B4-BE49-F238E27FC236}">
              <a16:creationId xmlns:a16="http://schemas.microsoft.com/office/drawing/2014/main" id="{CEDA93DB-3F78-210D-DA36-C12E6558E4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5" name="Line 1">
          <a:extLst>
            <a:ext uri="{FF2B5EF4-FFF2-40B4-BE49-F238E27FC236}">
              <a16:creationId xmlns:a16="http://schemas.microsoft.com/office/drawing/2014/main" id="{741D48A8-7548-B7B5-48FC-AAF7E8C23A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6" name="Line 1">
          <a:extLst>
            <a:ext uri="{FF2B5EF4-FFF2-40B4-BE49-F238E27FC236}">
              <a16:creationId xmlns:a16="http://schemas.microsoft.com/office/drawing/2014/main" id="{4EE6CBFD-1F68-2EBC-6027-17B142CE00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7" name="Line 1">
          <a:extLst>
            <a:ext uri="{FF2B5EF4-FFF2-40B4-BE49-F238E27FC236}">
              <a16:creationId xmlns:a16="http://schemas.microsoft.com/office/drawing/2014/main" id="{BB407213-B8E4-4680-ADAF-9639DC5713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8" name="Line 1">
          <a:extLst>
            <a:ext uri="{FF2B5EF4-FFF2-40B4-BE49-F238E27FC236}">
              <a16:creationId xmlns:a16="http://schemas.microsoft.com/office/drawing/2014/main" id="{310A4DC2-6CAF-A26A-1B99-0CF3488C3B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9" name="Line 1">
          <a:extLst>
            <a:ext uri="{FF2B5EF4-FFF2-40B4-BE49-F238E27FC236}">
              <a16:creationId xmlns:a16="http://schemas.microsoft.com/office/drawing/2014/main" id="{8C23355D-9D2C-4892-0925-C314A9CFF5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0" name="Line 1">
          <a:extLst>
            <a:ext uri="{FF2B5EF4-FFF2-40B4-BE49-F238E27FC236}">
              <a16:creationId xmlns:a16="http://schemas.microsoft.com/office/drawing/2014/main" id="{75D9FDC5-0868-02B9-54A8-1F5ED8BEC2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1" name="Line 1">
          <a:extLst>
            <a:ext uri="{FF2B5EF4-FFF2-40B4-BE49-F238E27FC236}">
              <a16:creationId xmlns:a16="http://schemas.microsoft.com/office/drawing/2014/main" id="{402DAB15-D05B-A391-5FC0-FC6DBCEC63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2" name="Line 1">
          <a:extLst>
            <a:ext uri="{FF2B5EF4-FFF2-40B4-BE49-F238E27FC236}">
              <a16:creationId xmlns:a16="http://schemas.microsoft.com/office/drawing/2014/main" id="{EBDBD3BB-2A5D-CA68-742F-45FF55EE63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2" name="Line 1">
          <a:extLst>
            <a:ext uri="{FF2B5EF4-FFF2-40B4-BE49-F238E27FC236}">
              <a16:creationId xmlns:a16="http://schemas.microsoft.com/office/drawing/2014/main" id="{313E74E3-B4EE-7951-4FA1-E17163C557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3" name="Line 1">
          <a:extLst>
            <a:ext uri="{FF2B5EF4-FFF2-40B4-BE49-F238E27FC236}">
              <a16:creationId xmlns:a16="http://schemas.microsoft.com/office/drawing/2014/main" id="{E1888F65-50E9-F79A-884C-7BFC25AF0A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4" name="Line 1">
          <a:extLst>
            <a:ext uri="{FF2B5EF4-FFF2-40B4-BE49-F238E27FC236}">
              <a16:creationId xmlns:a16="http://schemas.microsoft.com/office/drawing/2014/main" id="{53EB4F76-EB6A-A138-0498-EA9E48ADB0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5" name="Line 1">
          <a:extLst>
            <a:ext uri="{FF2B5EF4-FFF2-40B4-BE49-F238E27FC236}">
              <a16:creationId xmlns:a16="http://schemas.microsoft.com/office/drawing/2014/main" id="{2F15CACA-31CB-764F-86D7-8F2D32E669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6" name="Line 1">
          <a:extLst>
            <a:ext uri="{FF2B5EF4-FFF2-40B4-BE49-F238E27FC236}">
              <a16:creationId xmlns:a16="http://schemas.microsoft.com/office/drawing/2014/main" id="{6FBCC1A6-C55F-45F8-2491-DB35E77914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7" name="Line 1">
          <a:extLst>
            <a:ext uri="{FF2B5EF4-FFF2-40B4-BE49-F238E27FC236}">
              <a16:creationId xmlns:a16="http://schemas.microsoft.com/office/drawing/2014/main" id="{1D2D51D2-42A4-10B9-6DE1-F7CC32A9A8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8" name="Line 1">
          <a:extLst>
            <a:ext uri="{FF2B5EF4-FFF2-40B4-BE49-F238E27FC236}">
              <a16:creationId xmlns:a16="http://schemas.microsoft.com/office/drawing/2014/main" id="{866EDD10-7812-FD46-6A05-B914C56E73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9" name="Line 1">
          <a:extLst>
            <a:ext uri="{FF2B5EF4-FFF2-40B4-BE49-F238E27FC236}">
              <a16:creationId xmlns:a16="http://schemas.microsoft.com/office/drawing/2014/main" id="{90B75379-DA6E-58B7-4731-A543D72AD2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0" name="Line 1">
          <a:extLst>
            <a:ext uri="{FF2B5EF4-FFF2-40B4-BE49-F238E27FC236}">
              <a16:creationId xmlns:a16="http://schemas.microsoft.com/office/drawing/2014/main" id="{94765C13-52B2-ADC5-A50D-17585DB793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1" name="Line 1">
          <a:extLst>
            <a:ext uri="{FF2B5EF4-FFF2-40B4-BE49-F238E27FC236}">
              <a16:creationId xmlns:a16="http://schemas.microsoft.com/office/drawing/2014/main" id="{C59CB8BF-95D9-73C6-3CDD-A864C80D05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2" name="Line 1">
          <a:extLst>
            <a:ext uri="{FF2B5EF4-FFF2-40B4-BE49-F238E27FC236}">
              <a16:creationId xmlns:a16="http://schemas.microsoft.com/office/drawing/2014/main" id="{5D86A328-26A8-CF73-D053-6DA4BCB203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3" name="Line 1">
          <a:extLst>
            <a:ext uri="{FF2B5EF4-FFF2-40B4-BE49-F238E27FC236}">
              <a16:creationId xmlns:a16="http://schemas.microsoft.com/office/drawing/2014/main" id="{DBF9727C-0D9C-A615-0B76-5FAA5854A0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4" name="Line 1">
          <a:extLst>
            <a:ext uri="{FF2B5EF4-FFF2-40B4-BE49-F238E27FC236}">
              <a16:creationId xmlns:a16="http://schemas.microsoft.com/office/drawing/2014/main" id="{67AB4F4D-5FF9-F03F-A756-9A1A22B2C0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5" name="Line 1">
          <a:extLst>
            <a:ext uri="{FF2B5EF4-FFF2-40B4-BE49-F238E27FC236}">
              <a16:creationId xmlns:a16="http://schemas.microsoft.com/office/drawing/2014/main" id="{E9A0C601-EF07-30C7-CF67-5840EDD7E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6" name="Line 1">
          <a:extLst>
            <a:ext uri="{FF2B5EF4-FFF2-40B4-BE49-F238E27FC236}">
              <a16:creationId xmlns:a16="http://schemas.microsoft.com/office/drawing/2014/main" id="{49CAD8F9-869C-2C0E-0A4A-807D02FB04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7" name="Line 1">
          <a:extLst>
            <a:ext uri="{FF2B5EF4-FFF2-40B4-BE49-F238E27FC236}">
              <a16:creationId xmlns:a16="http://schemas.microsoft.com/office/drawing/2014/main" id="{57DF8D9C-31B8-0B36-61AC-279473A3F3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8" name="Line 1">
          <a:extLst>
            <a:ext uri="{FF2B5EF4-FFF2-40B4-BE49-F238E27FC236}">
              <a16:creationId xmlns:a16="http://schemas.microsoft.com/office/drawing/2014/main" id="{CF79F73A-FB8B-E40A-7A1D-3FD601ACCB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9" name="Line 1">
          <a:extLst>
            <a:ext uri="{FF2B5EF4-FFF2-40B4-BE49-F238E27FC236}">
              <a16:creationId xmlns:a16="http://schemas.microsoft.com/office/drawing/2014/main" id="{1A624EB7-0FB3-0574-6C57-59AD00F0C5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0" name="Line 1">
          <a:extLst>
            <a:ext uri="{FF2B5EF4-FFF2-40B4-BE49-F238E27FC236}">
              <a16:creationId xmlns:a16="http://schemas.microsoft.com/office/drawing/2014/main" id="{5B60C97C-B6FF-3271-D310-E48CD1397B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1" name="Line 1">
          <a:extLst>
            <a:ext uri="{FF2B5EF4-FFF2-40B4-BE49-F238E27FC236}">
              <a16:creationId xmlns:a16="http://schemas.microsoft.com/office/drawing/2014/main" id="{98812C9A-1497-E3F4-E097-F192B156E5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2" name="Line 1">
          <a:extLst>
            <a:ext uri="{FF2B5EF4-FFF2-40B4-BE49-F238E27FC236}">
              <a16:creationId xmlns:a16="http://schemas.microsoft.com/office/drawing/2014/main" id="{502DAD2D-61FB-3B17-F51F-F202DC7518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3" name="Line 1">
          <a:extLst>
            <a:ext uri="{FF2B5EF4-FFF2-40B4-BE49-F238E27FC236}">
              <a16:creationId xmlns:a16="http://schemas.microsoft.com/office/drawing/2014/main" id="{15D51182-E0CF-F1EB-FC91-DD1B8A5795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4" name="Line 1">
          <a:extLst>
            <a:ext uri="{FF2B5EF4-FFF2-40B4-BE49-F238E27FC236}">
              <a16:creationId xmlns:a16="http://schemas.microsoft.com/office/drawing/2014/main" id="{BF7C9310-E8EE-6410-0B75-0D74D6CE55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5" name="Line 1">
          <a:extLst>
            <a:ext uri="{FF2B5EF4-FFF2-40B4-BE49-F238E27FC236}">
              <a16:creationId xmlns:a16="http://schemas.microsoft.com/office/drawing/2014/main" id="{07354EE2-9477-2B4B-87DD-2D733A5C44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6" name="Line 1">
          <a:extLst>
            <a:ext uri="{FF2B5EF4-FFF2-40B4-BE49-F238E27FC236}">
              <a16:creationId xmlns:a16="http://schemas.microsoft.com/office/drawing/2014/main" id="{E9AA2769-1F99-01D9-4B9A-72A6AB352F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7" name="Line 1">
          <a:extLst>
            <a:ext uri="{FF2B5EF4-FFF2-40B4-BE49-F238E27FC236}">
              <a16:creationId xmlns:a16="http://schemas.microsoft.com/office/drawing/2014/main" id="{D76E453D-86E2-30EC-746B-47D6EDF5ED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8" name="Line 1">
          <a:extLst>
            <a:ext uri="{FF2B5EF4-FFF2-40B4-BE49-F238E27FC236}">
              <a16:creationId xmlns:a16="http://schemas.microsoft.com/office/drawing/2014/main" id="{147F5F81-02F1-9A08-3440-49C7686E82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9" name="Line 1">
          <a:extLst>
            <a:ext uri="{FF2B5EF4-FFF2-40B4-BE49-F238E27FC236}">
              <a16:creationId xmlns:a16="http://schemas.microsoft.com/office/drawing/2014/main" id="{38370C40-61FB-0283-2818-0EC344534C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0" name="Line 1">
          <a:extLst>
            <a:ext uri="{FF2B5EF4-FFF2-40B4-BE49-F238E27FC236}">
              <a16:creationId xmlns:a16="http://schemas.microsoft.com/office/drawing/2014/main" id="{4CFB773E-C33C-597A-7C42-1D2FA6F25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1" name="Line 1">
          <a:extLst>
            <a:ext uri="{FF2B5EF4-FFF2-40B4-BE49-F238E27FC236}">
              <a16:creationId xmlns:a16="http://schemas.microsoft.com/office/drawing/2014/main" id="{DC517B22-151C-E19B-9B96-908EF7B42F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2" name="Line 1">
          <a:extLst>
            <a:ext uri="{FF2B5EF4-FFF2-40B4-BE49-F238E27FC236}">
              <a16:creationId xmlns:a16="http://schemas.microsoft.com/office/drawing/2014/main" id="{B73C9424-4650-F389-1E44-52B9F61F8C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3" name="Line 1">
          <a:extLst>
            <a:ext uri="{FF2B5EF4-FFF2-40B4-BE49-F238E27FC236}">
              <a16:creationId xmlns:a16="http://schemas.microsoft.com/office/drawing/2014/main" id="{CA0B0110-7A0D-D9A8-AF89-EEC8FD2418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4" name="Line 1">
          <a:extLst>
            <a:ext uri="{FF2B5EF4-FFF2-40B4-BE49-F238E27FC236}">
              <a16:creationId xmlns:a16="http://schemas.microsoft.com/office/drawing/2014/main" id="{7D4418C7-2059-A5D2-56D1-DB2C5E9BC7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5" name="Line 1">
          <a:extLst>
            <a:ext uri="{FF2B5EF4-FFF2-40B4-BE49-F238E27FC236}">
              <a16:creationId xmlns:a16="http://schemas.microsoft.com/office/drawing/2014/main" id="{D135E62B-625E-3470-8EE5-275AFE53AE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6" name="Line 1">
          <a:extLst>
            <a:ext uri="{FF2B5EF4-FFF2-40B4-BE49-F238E27FC236}">
              <a16:creationId xmlns:a16="http://schemas.microsoft.com/office/drawing/2014/main" id="{12843CD1-E544-4706-A46C-F6962637D2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7" name="Line 1">
          <a:extLst>
            <a:ext uri="{FF2B5EF4-FFF2-40B4-BE49-F238E27FC236}">
              <a16:creationId xmlns:a16="http://schemas.microsoft.com/office/drawing/2014/main" id="{5C448D1C-AE6C-0418-FEB3-9D6A869252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8" name="Line 1">
          <a:extLst>
            <a:ext uri="{FF2B5EF4-FFF2-40B4-BE49-F238E27FC236}">
              <a16:creationId xmlns:a16="http://schemas.microsoft.com/office/drawing/2014/main" id="{376B57D8-3761-B489-797E-3A45085988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9" name="Line 1">
          <a:extLst>
            <a:ext uri="{FF2B5EF4-FFF2-40B4-BE49-F238E27FC236}">
              <a16:creationId xmlns:a16="http://schemas.microsoft.com/office/drawing/2014/main" id="{9C96CBF4-6872-7DD1-C50D-DA092F34D7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0" name="Line 1">
          <a:extLst>
            <a:ext uri="{FF2B5EF4-FFF2-40B4-BE49-F238E27FC236}">
              <a16:creationId xmlns:a16="http://schemas.microsoft.com/office/drawing/2014/main" id="{D8E0B4B7-A234-62EE-B2A5-2FE26BCDAB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1" name="Line 1">
          <a:extLst>
            <a:ext uri="{FF2B5EF4-FFF2-40B4-BE49-F238E27FC236}">
              <a16:creationId xmlns:a16="http://schemas.microsoft.com/office/drawing/2014/main" id="{68DA293D-B7C3-2848-CC4F-261453702E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2" name="Line 1">
          <a:extLst>
            <a:ext uri="{FF2B5EF4-FFF2-40B4-BE49-F238E27FC236}">
              <a16:creationId xmlns:a16="http://schemas.microsoft.com/office/drawing/2014/main" id="{F2D1CA1A-AD7A-A3DF-B5C0-A430FF933D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3" name="Line 1">
          <a:extLst>
            <a:ext uri="{FF2B5EF4-FFF2-40B4-BE49-F238E27FC236}">
              <a16:creationId xmlns:a16="http://schemas.microsoft.com/office/drawing/2014/main" id="{623036B4-F1D2-2D37-963E-1C7044B825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E22" sqref="E2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5월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">
        <v>118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">
        <v>117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>E8+E40+E62</f>
        <v>79708867000</v>
      </c>
      <c r="F7" s="26">
        <f t="shared" ref="F7:K7" si="0">F8+F40+F62</f>
        <v>73295471857</v>
      </c>
      <c r="G7" s="26">
        <f t="shared" si="0"/>
        <v>35243117592</v>
      </c>
      <c r="H7" s="26">
        <f t="shared" si="0"/>
        <v>132307220</v>
      </c>
      <c r="I7" s="26">
        <f t="shared" si="0"/>
        <v>37920047045</v>
      </c>
      <c r="J7" s="26">
        <f t="shared" si="0"/>
        <v>31723353735</v>
      </c>
      <c r="K7" s="26">
        <f t="shared" si="0"/>
        <v>6196693310</v>
      </c>
      <c r="L7" s="27">
        <f>IFERROR(G7/E7,0)*100</f>
        <v>44.214801838796681</v>
      </c>
      <c r="M7" s="28">
        <f>IFERROR(G7/F7,0)*100</f>
        <v>48.083621947014102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56147495000</v>
      </c>
      <c r="F8" s="29">
        <f t="shared" si="1"/>
        <v>22753017310</v>
      </c>
      <c r="G8" s="29">
        <f t="shared" si="1"/>
        <v>22630346324</v>
      </c>
      <c r="H8" s="29">
        <f t="shared" si="1"/>
        <v>0</v>
      </c>
      <c r="I8" s="29">
        <f t="shared" si="1"/>
        <v>122670986</v>
      </c>
      <c r="J8" s="29">
        <f t="shared" si="1"/>
        <v>46593536</v>
      </c>
      <c r="K8" s="29">
        <f t="shared" si="1"/>
        <v>76077450</v>
      </c>
      <c r="L8" s="29">
        <f t="shared" ref="L8:L77" si="2">IFERROR(G8/E8,0)*100</f>
        <v>40.305175367129024</v>
      </c>
      <c r="M8" s="30">
        <f t="shared" ref="M8:M77" si="3">IFERROR(G8/F8,0)*100</f>
        <v>99.460858380545048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1240884830</v>
      </c>
      <c r="G9" s="33">
        <v>1178613740</v>
      </c>
      <c r="H9" s="33">
        <v>0</v>
      </c>
      <c r="I9" s="33">
        <v>62271090</v>
      </c>
      <c r="J9" s="33">
        <v>21234620</v>
      </c>
      <c r="K9" s="33">
        <v>41036470</v>
      </c>
      <c r="L9" s="33">
        <f t="shared" si="2"/>
        <v>850.88635247913601</v>
      </c>
      <c r="M9" s="34">
        <f t="shared" si="3"/>
        <v>94.981718811084178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911336700</v>
      </c>
      <c r="G10" s="36">
        <v>899975130</v>
      </c>
      <c r="H10" s="36">
        <v>0</v>
      </c>
      <c r="I10" s="37">
        <v>11361570</v>
      </c>
      <c r="J10" s="37">
        <v>10809400</v>
      </c>
      <c r="K10" s="37">
        <v>552170</v>
      </c>
      <c r="L10" s="37">
        <f t="shared" si="2"/>
        <v>0</v>
      </c>
      <c r="M10" s="38">
        <f t="shared" si="3"/>
        <v>98.753307092757268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329548130</v>
      </c>
      <c r="G11" s="36">
        <v>278638610</v>
      </c>
      <c r="H11" s="36">
        <v>0</v>
      </c>
      <c r="I11" s="37">
        <v>50909520</v>
      </c>
      <c r="J11" s="37">
        <v>10425220</v>
      </c>
      <c r="K11" s="37">
        <v>40484300</v>
      </c>
      <c r="L11" s="37">
        <f t="shared" si="2"/>
        <v>201.15987322764158</v>
      </c>
      <c r="M11" s="38">
        <f t="shared" si="3"/>
        <v>84.551719349765392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1379750138</v>
      </c>
      <c r="G12" s="33">
        <v>1363983615</v>
      </c>
      <c r="H12" s="33">
        <v>0</v>
      </c>
      <c r="I12" s="33">
        <v>15766523</v>
      </c>
      <c r="J12" s="33">
        <v>3089323</v>
      </c>
      <c r="K12" s="33">
        <v>12677200</v>
      </c>
      <c r="L12" s="33">
        <f t="shared" si="2"/>
        <v>14.968940337740225</v>
      </c>
      <c r="M12" s="34">
        <f t="shared" si="3"/>
        <v>98.857291435183029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261889480</v>
      </c>
      <c r="G13" s="36">
        <v>250375670</v>
      </c>
      <c r="H13" s="36">
        <v>0</v>
      </c>
      <c r="I13" s="37">
        <v>11513810</v>
      </c>
      <c r="J13" s="37">
        <v>3025910</v>
      </c>
      <c r="K13" s="37">
        <v>8487900</v>
      </c>
      <c r="L13" s="37">
        <f t="shared" si="2"/>
        <v>12.213447317073172</v>
      </c>
      <c r="M13" s="38">
        <f t="shared" si="3"/>
        <v>95.603561471808646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148700</v>
      </c>
      <c r="G17" s="36">
        <v>12550</v>
      </c>
      <c r="H17" s="36">
        <v>0</v>
      </c>
      <c r="I17" s="37">
        <v>136150</v>
      </c>
      <c r="J17" s="37">
        <v>0</v>
      </c>
      <c r="K17" s="37">
        <v>136150</v>
      </c>
      <c r="L17" s="37">
        <f t="shared" si="2"/>
        <v>0</v>
      </c>
      <c r="M17" s="38">
        <f t="shared" si="3"/>
        <v>8.4398117014122391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834931188</v>
      </c>
      <c r="G19" s="36">
        <v>834514325</v>
      </c>
      <c r="H19" s="36">
        <v>0</v>
      </c>
      <c r="I19" s="37">
        <v>416863</v>
      </c>
      <c r="J19" s="37">
        <v>410663</v>
      </c>
      <c r="K19" s="37">
        <v>6200</v>
      </c>
      <c r="L19" s="37">
        <f t="shared" si="2"/>
        <v>14.005950790529623</v>
      </c>
      <c r="M19" s="38">
        <f t="shared" si="3"/>
        <v>99.95007217289384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29072200</v>
      </c>
      <c r="G20" s="36">
        <v>29072200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253708570</v>
      </c>
      <c r="G21" s="36">
        <v>250008870</v>
      </c>
      <c r="H21" s="36">
        <v>0</v>
      </c>
      <c r="I21" s="37">
        <v>3699700</v>
      </c>
      <c r="J21" s="37">
        <v>-347250</v>
      </c>
      <c r="K21" s="37">
        <v>4046950</v>
      </c>
      <c r="L21" s="37">
        <f t="shared" si="2"/>
        <v>23.871023705949977</v>
      </c>
      <c r="M21" s="38">
        <f t="shared" si="3"/>
        <v>98.541752058276941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12034603000</v>
      </c>
      <c r="F22" s="33">
        <v>6413989685</v>
      </c>
      <c r="G22" s="33">
        <v>6375539325</v>
      </c>
      <c r="H22" s="33">
        <v>0</v>
      </c>
      <c r="I22" s="33">
        <v>38450360</v>
      </c>
      <c r="J22" s="33">
        <v>16086580</v>
      </c>
      <c r="K22" s="33">
        <v>22363780</v>
      </c>
      <c r="L22" s="33">
        <f t="shared" si="2"/>
        <v>52.976731554834011</v>
      </c>
      <c r="M22" s="34">
        <f t="shared" si="3"/>
        <v>99.400523513626453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1732814000</v>
      </c>
      <c r="F23" s="36">
        <v>707641660</v>
      </c>
      <c r="G23" s="36">
        <v>689120160</v>
      </c>
      <c r="H23" s="36">
        <v>0</v>
      </c>
      <c r="I23" s="37">
        <v>18521500</v>
      </c>
      <c r="J23" s="37">
        <v>184400</v>
      </c>
      <c r="K23" s="37">
        <v>18337100</v>
      </c>
      <c r="L23" s="37">
        <f t="shared" si="2"/>
        <v>39.768847666281552</v>
      </c>
      <c r="M23" s="38">
        <f t="shared" si="3"/>
        <v>97.382644204412728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10095969000</v>
      </c>
      <c r="F24" s="36">
        <v>5466681771</v>
      </c>
      <c r="G24" s="36">
        <v>5466681771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54.147172708236326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13420000</v>
      </c>
      <c r="F25" s="36">
        <v>2392300</v>
      </c>
      <c r="G25" s="36">
        <v>2392300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17.826378539493291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13622190</v>
      </c>
      <c r="G26" s="36">
        <v>13526430</v>
      </c>
      <c r="H26" s="36">
        <v>0</v>
      </c>
      <c r="I26" s="37">
        <v>95760</v>
      </c>
      <c r="J26" s="37">
        <v>0</v>
      </c>
      <c r="K26" s="37">
        <v>95760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192400000</v>
      </c>
      <c r="F27" s="36">
        <v>223651764</v>
      </c>
      <c r="G27" s="36">
        <v>203818664</v>
      </c>
      <c r="H27" s="36">
        <v>0</v>
      </c>
      <c r="I27" s="37">
        <v>19833100</v>
      </c>
      <c r="J27" s="37">
        <v>15902180</v>
      </c>
      <c r="K27" s="37">
        <v>3930920</v>
      </c>
      <c r="L27" s="37">
        <f t="shared" si="2"/>
        <v>105.93485654885654</v>
      </c>
      <c r="M27" s="38">
        <f t="shared" si="3"/>
        <v>91.132151320747013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1699216340</v>
      </c>
      <c r="G28" s="33">
        <v>1699216340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50.098174022848816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3391773000</v>
      </c>
      <c r="F29" s="36">
        <v>1865240</v>
      </c>
      <c r="G29" s="36">
        <v>1865240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5.4993067047824251E-2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1697351100</v>
      </c>
      <c r="G33" s="36">
        <v>1697351100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10057843050</v>
      </c>
      <c r="G34" s="33">
        <v>10057843050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35.459034375281604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10057843050</v>
      </c>
      <c r="G35" s="36">
        <v>10057843050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35.459034375281604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1961333267</v>
      </c>
      <c r="G36" s="33">
        <v>1955150254</v>
      </c>
      <c r="H36" s="33">
        <v>0</v>
      </c>
      <c r="I36" s="33">
        <v>6183013</v>
      </c>
      <c r="J36" s="33">
        <v>6183013</v>
      </c>
      <c r="K36" s="33">
        <v>0</v>
      </c>
      <c r="L36" s="39">
        <f t="shared" si="2"/>
        <v>62.951035392505759</v>
      </c>
      <c r="M36" s="40">
        <f t="shared" si="3"/>
        <v>99.684754595048631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3105827000</v>
      </c>
      <c r="F37" s="36">
        <v>1831899662</v>
      </c>
      <c r="G37" s="36">
        <v>1825716649</v>
      </c>
      <c r="H37" s="36">
        <v>0</v>
      </c>
      <c r="I37" s="37">
        <v>6183013</v>
      </c>
      <c r="J37" s="37">
        <v>6183013</v>
      </c>
      <c r="K37" s="37">
        <v>0</v>
      </c>
      <c r="L37" s="41">
        <f t="shared" si="2"/>
        <v>58.783591262488223</v>
      </c>
      <c r="M37" s="42">
        <f t="shared" si="3"/>
        <v>99.66248080458459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129433605</v>
      </c>
      <c r="G39" s="36">
        <v>129433605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15056792000</v>
      </c>
      <c r="F40" s="43">
        <v>43589043337</v>
      </c>
      <c r="G40" s="43">
        <v>10123777458</v>
      </c>
      <c r="H40" s="43">
        <v>132307220</v>
      </c>
      <c r="I40" s="43">
        <v>33332958659</v>
      </c>
      <c r="J40" s="43">
        <v>30031182329</v>
      </c>
      <c r="K40" s="43">
        <v>3301776330</v>
      </c>
      <c r="L40" s="44">
        <f t="shared" si="2"/>
        <v>67.237280411391751</v>
      </c>
      <c r="M40" s="45">
        <f t="shared" si="3"/>
        <v>23.225509630321621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1091000</v>
      </c>
      <c r="G41" s="33">
        <v>1091000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1091000</v>
      </c>
      <c r="G45" s="47">
        <v>1091000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477775489</v>
      </c>
      <c r="G48" s="33">
        <v>471457563</v>
      </c>
      <c r="H48" s="33">
        <v>0</v>
      </c>
      <c r="I48" s="33">
        <v>6317926</v>
      </c>
      <c r="J48" s="33">
        <v>1825446</v>
      </c>
      <c r="K48" s="33">
        <v>4492480</v>
      </c>
      <c r="L48" s="39">
        <f t="shared" si="2"/>
        <v>0</v>
      </c>
      <c r="M48" s="40">
        <f t="shared" si="3"/>
        <v>98.677637060615311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400976647</v>
      </c>
      <c r="G50" s="47">
        <v>394658721</v>
      </c>
      <c r="H50" s="47">
        <v>0</v>
      </c>
      <c r="I50" s="37">
        <v>6317926</v>
      </c>
      <c r="J50" s="37">
        <v>1825446</v>
      </c>
      <c r="K50" s="37">
        <v>4492480</v>
      </c>
      <c r="L50" s="41">
        <f>IFERROR(G50/E50,0)*100</f>
        <v>0</v>
      </c>
      <c r="M50" s="42">
        <f>IFERROR(G50/F50,0)*100</f>
        <v>98.424365596533107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76374722</v>
      </c>
      <c r="G51" s="47">
        <v>76374722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11000842000</v>
      </c>
      <c r="F52" s="33">
        <v>8759836867</v>
      </c>
      <c r="G52" s="33">
        <v>7374014615</v>
      </c>
      <c r="H52" s="33">
        <v>0</v>
      </c>
      <c r="I52" s="33">
        <v>1385822252</v>
      </c>
      <c r="J52" s="33">
        <v>74291682</v>
      </c>
      <c r="K52" s="33">
        <v>1311530570</v>
      </c>
      <c r="L52" s="39">
        <f t="shared" si="2"/>
        <v>67.031365553654894</v>
      </c>
      <c r="M52" s="40">
        <f t="shared" si="3"/>
        <v>84.179816667355297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1396870</v>
      </c>
      <c r="G53" s="47">
        <v>135530</v>
      </c>
      <c r="H53" s="47">
        <v>0</v>
      </c>
      <c r="I53" s="37">
        <v>1261340</v>
      </c>
      <c r="J53" s="37">
        <v>1261340</v>
      </c>
      <c r="K53" s="37">
        <v>0</v>
      </c>
      <c r="L53" s="41">
        <f t="shared" si="2"/>
        <v>0</v>
      </c>
      <c r="M53" s="42">
        <f t="shared" si="3"/>
        <v>9.7024060936236012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2008401100</v>
      </c>
      <c r="G55" s="47">
        <v>2008401100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1361700100</v>
      </c>
      <c r="G56" s="47">
        <v>51229950</v>
      </c>
      <c r="H56" s="47">
        <v>0</v>
      </c>
      <c r="I56" s="37">
        <v>1310470150</v>
      </c>
      <c r="J56" s="37">
        <v>0</v>
      </c>
      <c r="K56" s="37">
        <v>1310470150</v>
      </c>
      <c r="L56" s="41">
        <f t="shared" si="2"/>
        <v>0</v>
      </c>
      <c r="M56" s="42">
        <f t="shared" si="3"/>
        <v>3.7622050552834652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3944720</v>
      </c>
      <c r="G58" s="47">
        <v>3944720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11000842000</v>
      </c>
      <c r="F59" s="47">
        <v>5384394077</v>
      </c>
      <c r="G59" s="47">
        <v>5310303315</v>
      </c>
      <c r="H59" s="47">
        <v>0</v>
      </c>
      <c r="I59" s="37">
        <v>74090762</v>
      </c>
      <c r="J59" s="37">
        <v>73030342</v>
      </c>
      <c r="K59" s="37">
        <v>1060420</v>
      </c>
      <c r="L59" s="41">
        <f t="shared" si="2"/>
        <v>48.271789695734199</v>
      </c>
      <c r="M59" s="42">
        <f t="shared" si="3"/>
        <v>98.623972150989346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34336339981</v>
      </c>
      <c r="G60" s="50">
        <v>2263214280</v>
      </c>
      <c r="H60" s="50">
        <v>132307220</v>
      </c>
      <c r="I60" s="50">
        <v>31940818481</v>
      </c>
      <c r="J60" s="50">
        <v>29955065201</v>
      </c>
      <c r="K60" s="50">
        <v>1985753280</v>
      </c>
      <c r="L60" s="39">
        <f t="shared" si="2"/>
        <v>55.993129058993809</v>
      </c>
      <c r="M60" s="40">
        <f t="shared" si="3"/>
        <v>6.5913090365844145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34336339981</v>
      </c>
      <c r="G61" s="47">
        <v>2263214280</v>
      </c>
      <c r="H61" s="47">
        <v>132307220</v>
      </c>
      <c r="I61" s="37">
        <v>31940818481</v>
      </c>
      <c r="J61" s="37">
        <v>29955065201</v>
      </c>
      <c r="K61" s="37">
        <v>1985753280</v>
      </c>
      <c r="L61" s="41">
        <f>IFERROR(G61/E61,0)*100</f>
        <v>55.993129058993809</v>
      </c>
      <c r="M61" s="42">
        <f>IFERROR(G61/F61,0)*100</f>
        <v>6.5913090365844145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8504580000</v>
      </c>
      <c r="F62" s="43">
        <v>6953411210</v>
      </c>
      <c r="G62" s="43">
        <v>2488993810</v>
      </c>
      <c r="H62" s="43">
        <v>0</v>
      </c>
      <c r="I62" s="43">
        <v>4464417400</v>
      </c>
      <c r="J62" s="43">
        <v>1645577870</v>
      </c>
      <c r="K62" s="43">
        <v>2818839530</v>
      </c>
      <c r="L62" s="44">
        <f t="shared" si="2"/>
        <v>29.266510633094168</v>
      </c>
      <c r="M62" s="45">
        <f t="shared" si="3"/>
        <v>35.795291473923918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2102695340</v>
      </c>
      <c r="G63" s="50">
        <v>305660760</v>
      </c>
      <c r="H63" s="50">
        <v>0</v>
      </c>
      <c r="I63" s="50">
        <v>1797034580</v>
      </c>
      <c r="J63" s="50">
        <v>662895320</v>
      </c>
      <c r="K63" s="50">
        <v>1134139260</v>
      </c>
      <c r="L63" s="39">
        <f t="shared" si="2"/>
        <v>216.8421963677639</v>
      </c>
      <c r="M63" s="40">
        <f t="shared" si="3"/>
        <v>14.536616607520516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2102695340</v>
      </c>
      <c r="G64" s="47">
        <v>305660760</v>
      </c>
      <c r="H64" s="47">
        <v>0</v>
      </c>
      <c r="I64" s="37">
        <v>1797034580</v>
      </c>
      <c r="J64" s="37">
        <v>662895320</v>
      </c>
      <c r="K64" s="37">
        <v>1134139260</v>
      </c>
      <c r="L64" s="41">
        <f t="shared" si="2"/>
        <v>216.8421963677639</v>
      </c>
      <c r="M64" s="42">
        <f t="shared" si="3"/>
        <v>14.536616607520516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450478700</v>
      </c>
      <c r="G65" s="51">
        <v>175387760</v>
      </c>
      <c r="H65" s="51">
        <v>0</v>
      </c>
      <c r="I65" s="51">
        <v>275090940</v>
      </c>
      <c r="J65" s="51">
        <v>189640940</v>
      </c>
      <c r="K65" s="51">
        <v>85450000</v>
      </c>
      <c r="L65" s="53">
        <f t="shared" si="2"/>
        <v>55.678653968253968</v>
      </c>
      <c r="M65" s="54">
        <f t="shared" si="3"/>
        <v>38.933641035636093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450478700</v>
      </c>
      <c r="G66" s="47">
        <v>175387760</v>
      </c>
      <c r="H66" s="47">
        <v>0</v>
      </c>
      <c r="I66" s="37">
        <v>275090940</v>
      </c>
      <c r="J66" s="37">
        <v>189640940</v>
      </c>
      <c r="K66" s="37">
        <v>85450000</v>
      </c>
      <c r="L66" s="41">
        <f>IFERROR(G66/E66,0)*100</f>
        <v>55.678653968253968</v>
      </c>
      <c r="M66" s="42">
        <f>IFERROR(G66/F66,0)*100</f>
        <v>38.933641035636093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27302000</v>
      </c>
      <c r="G67" s="51">
        <v>15766950</v>
      </c>
      <c r="H67" s="51">
        <v>0</v>
      </c>
      <c r="I67" s="51">
        <v>11535050</v>
      </c>
      <c r="J67" s="51">
        <v>9047350</v>
      </c>
      <c r="K67" s="51">
        <v>2487700</v>
      </c>
      <c r="L67" s="53">
        <f t="shared" si="2"/>
        <v>0</v>
      </c>
      <c r="M67" s="54">
        <f t="shared" si="3"/>
        <v>57.750164823089889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27302000</v>
      </c>
      <c r="G68" s="47">
        <v>15766950</v>
      </c>
      <c r="H68" s="47">
        <v>0</v>
      </c>
      <c r="I68" s="37">
        <v>11535050</v>
      </c>
      <c r="J68" s="37">
        <v>9047350</v>
      </c>
      <c r="K68" s="37">
        <v>2487700</v>
      </c>
      <c r="L68" s="41">
        <f t="shared" si="2"/>
        <v>0</v>
      </c>
      <c r="M68" s="42">
        <f t="shared" si="3"/>
        <v>57.750164823089889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3036600000</v>
      </c>
      <c r="F69" s="52">
        <v>1853743810</v>
      </c>
      <c r="G69" s="52">
        <v>969780040</v>
      </c>
      <c r="H69" s="52">
        <v>0</v>
      </c>
      <c r="I69" s="52">
        <v>883963770</v>
      </c>
      <c r="J69" s="52">
        <v>782481770</v>
      </c>
      <c r="K69" s="52">
        <v>101482000</v>
      </c>
      <c r="L69" s="53">
        <f t="shared" si="2"/>
        <v>31.936377527497861</v>
      </c>
      <c r="M69" s="54">
        <f t="shared" si="3"/>
        <v>52.314674485683113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1051749190</v>
      </c>
      <c r="G70" s="55">
        <v>424696460</v>
      </c>
      <c r="H70" s="55">
        <v>0</v>
      </c>
      <c r="I70" s="37">
        <v>627052730</v>
      </c>
      <c r="J70" s="37">
        <v>555225730</v>
      </c>
      <c r="K70" s="37">
        <v>71827000</v>
      </c>
      <c r="L70" s="56">
        <f t="shared" si="2"/>
        <v>17.52048102310231</v>
      </c>
      <c r="M70" s="57">
        <f t="shared" si="3"/>
        <v>40.380013033335452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612600000</v>
      </c>
      <c r="F71" s="55">
        <v>801994620</v>
      </c>
      <c r="G71" s="55">
        <v>545083580</v>
      </c>
      <c r="H71" s="55">
        <v>0</v>
      </c>
      <c r="I71" s="37">
        <v>256911040</v>
      </c>
      <c r="J71" s="37">
        <v>227256040</v>
      </c>
      <c r="K71" s="37">
        <v>29655000</v>
      </c>
      <c r="L71" s="56">
        <f t="shared" si="2"/>
        <v>88.978710414626178</v>
      </c>
      <c r="M71" s="57">
        <f t="shared" si="3"/>
        <v>67.965989597286821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21513030</v>
      </c>
      <c r="G72" s="51">
        <v>21513030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21513030</v>
      </c>
      <c r="G73" s="47">
        <v>21513030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2481378330</v>
      </c>
      <c r="G74" s="51">
        <v>985485270</v>
      </c>
      <c r="H74" s="51">
        <v>0</v>
      </c>
      <c r="I74" s="51">
        <v>1495893060</v>
      </c>
      <c r="J74" s="51">
        <v>612490</v>
      </c>
      <c r="K74" s="51">
        <v>1495280570</v>
      </c>
      <c r="L74" s="53">
        <f>IFERROR(G74/E74,0)*100</f>
        <v>19.662436901688341</v>
      </c>
      <c r="M74" s="54">
        <f>IFERROR(G74/F74,0)*100</f>
        <v>39.715236410563804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2481378330</v>
      </c>
      <c r="G75" s="64">
        <v>985485270</v>
      </c>
      <c r="H75" s="64">
        <v>0</v>
      </c>
      <c r="I75" s="37">
        <v>1495893060</v>
      </c>
      <c r="J75" s="37">
        <v>612490</v>
      </c>
      <c r="K75" s="37">
        <v>1495280570</v>
      </c>
      <c r="L75" s="65">
        <f>IFERROR(G75/E75,0)*100</f>
        <v>19.662436901688341</v>
      </c>
      <c r="M75" s="66">
        <f>IFERROR(G75/F75,0)*100</f>
        <v>39.715236410563804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16300000</v>
      </c>
      <c r="G76" s="51">
        <v>15400000</v>
      </c>
      <c r="H76" s="51">
        <v>0</v>
      </c>
      <c r="I76" s="51">
        <v>900000</v>
      </c>
      <c r="J76" s="51">
        <v>900000</v>
      </c>
      <c r="K76" s="51">
        <v>0</v>
      </c>
      <c r="L76" s="53">
        <f t="shared" si="2"/>
        <v>0</v>
      </c>
      <c r="M76" s="54">
        <f t="shared" si="3"/>
        <v>94.478527607361968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16300000</v>
      </c>
      <c r="G77" s="68">
        <v>15400000</v>
      </c>
      <c r="H77" s="68">
        <v>0</v>
      </c>
      <c r="I77" s="69">
        <v>900000</v>
      </c>
      <c r="J77" s="69">
        <v>900000</v>
      </c>
      <c r="K77" s="69">
        <v>0</v>
      </c>
      <c r="L77" s="70">
        <f t="shared" si="2"/>
        <v>0</v>
      </c>
      <c r="M77" s="71">
        <f t="shared" si="3"/>
        <v>94.478527607361968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H22" sqref="H2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지난년도 세외수입 징수현황"</f>
        <v>2023년 5월  서구  일반회계 지난년도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5월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v>4041950000</v>
      </c>
      <c r="F7" s="26">
        <f t="shared" ref="F7:K7" si="0">F8+F40+F62</f>
        <v>34336339981</v>
      </c>
      <c r="G7" s="26">
        <f t="shared" si="0"/>
        <v>2263214280</v>
      </c>
      <c r="H7" s="26">
        <f t="shared" si="0"/>
        <v>132307220</v>
      </c>
      <c r="I7" s="26">
        <f t="shared" si="0"/>
        <v>31940818481</v>
      </c>
      <c r="J7" s="26">
        <f t="shared" si="0"/>
        <v>29955065201</v>
      </c>
      <c r="K7" s="26">
        <f t="shared" si="0"/>
        <v>1985753280</v>
      </c>
      <c r="L7" s="27">
        <f>IFERROR(G7/E7,0)*100</f>
        <v>55.993129058993809</v>
      </c>
      <c r="M7" s="28">
        <f>IFERROR(G7/F7,0)*100</f>
        <v>6.5913090365844145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529850736</v>
      </c>
      <c r="G8" s="29">
        <f t="shared" si="1"/>
        <v>284883310</v>
      </c>
      <c r="H8" s="29">
        <f t="shared" si="1"/>
        <v>0</v>
      </c>
      <c r="I8" s="29">
        <f t="shared" si="1"/>
        <v>244967426</v>
      </c>
      <c r="J8" s="29">
        <f t="shared" si="1"/>
        <v>244967426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53.766710253281587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86177270</v>
      </c>
      <c r="G9" s="33">
        <v>18965590</v>
      </c>
      <c r="H9" s="33">
        <v>0</v>
      </c>
      <c r="I9" s="33">
        <v>67211680</v>
      </c>
      <c r="J9" s="33">
        <v>67211680</v>
      </c>
      <c r="K9" s="33">
        <v>0</v>
      </c>
      <c r="L9" s="33">
        <f t="shared" si="2"/>
        <v>0</v>
      </c>
      <c r="M9" s="34">
        <f t="shared" si="3"/>
        <v>22.007647724278108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43664320</v>
      </c>
      <c r="G10" s="36">
        <v>5771810</v>
      </c>
      <c r="H10" s="36">
        <v>0</v>
      </c>
      <c r="I10" s="37">
        <v>37892510</v>
      </c>
      <c r="J10" s="37">
        <v>37892510</v>
      </c>
      <c r="K10" s="37">
        <v>0</v>
      </c>
      <c r="L10" s="37">
        <f t="shared" si="2"/>
        <v>0</v>
      </c>
      <c r="M10" s="38">
        <f t="shared" si="3"/>
        <v>13.218595869579556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42512950</v>
      </c>
      <c r="G11" s="36">
        <v>13193780</v>
      </c>
      <c r="H11" s="36">
        <v>0</v>
      </c>
      <c r="I11" s="37">
        <v>29319170</v>
      </c>
      <c r="J11" s="37">
        <v>29319170</v>
      </c>
      <c r="K11" s="37">
        <v>0</v>
      </c>
      <c r="L11" s="37">
        <f t="shared" si="2"/>
        <v>0</v>
      </c>
      <c r="M11" s="38">
        <f t="shared" si="3"/>
        <v>31.034731769966562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411750686</v>
      </c>
      <c r="G12" s="33">
        <v>255889900</v>
      </c>
      <c r="H12" s="33">
        <v>0</v>
      </c>
      <c r="I12" s="33">
        <v>155860786</v>
      </c>
      <c r="J12" s="33">
        <v>155860786</v>
      </c>
      <c r="K12" s="33">
        <v>0</v>
      </c>
      <c r="L12" s="33">
        <f t="shared" si="2"/>
        <v>0</v>
      </c>
      <c r="M12" s="34">
        <f t="shared" si="3"/>
        <v>62.146805992206652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183779580</v>
      </c>
      <c r="G13" s="36">
        <v>34652530</v>
      </c>
      <c r="H13" s="36">
        <v>0</v>
      </c>
      <c r="I13" s="37">
        <v>149127050</v>
      </c>
      <c r="J13" s="37">
        <v>149127050</v>
      </c>
      <c r="K13" s="37">
        <v>0</v>
      </c>
      <c r="L13" s="37">
        <f t="shared" si="2"/>
        <v>0</v>
      </c>
      <c r="M13" s="38">
        <f t="shared" si="3"/>
        <v>18.855484379711825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199440</v>
      </c>
      <c r="H14" s="36">
        <v>0</v>
      </c>
      <c r="I14" s="37">
        <v>-3140010</v>
      </c>
      <c r="J14" s="37">
        <v>-3140010</v>
      </c>
      <c r="K14" s="37">
        <v>0</v>
      </c>
      <c r="L14" s="37">
        <f t="shared" si="2"/>
        <v>0</v>
      </c>
      <c r="M14" s="38">
        <f t="shared" si="3"/>
        <v>-6.7823585223273044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492110</v>
      </c>
      <c r="H17" s="36">
        <v>0</v>
      </c>
      <c r="I17" s="37">
        <v>13871913</v>
      </c>
      <c r="J17" s="37">
        <v>13871913</v>
      </c>
      <c r="K17" s="37">
        <v>0</v>
      </c>
      <c r="L17" s="37">
        <f t="shared" si="2"/>
        <v>0</v>
      </c>
      <c r="M17" s="38">
        <f t="shared" si="3"/>
        <v>3.4259900586346879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42091250</v>
      </c>
      <c r="G22" s="33">
        <v>10027820</v>
      </c>
      <c r="H22" s="33">
        <v>0</v>
      </c>
      <c r="I22" s="33">
        <v>32063430</v>
      </c>
      <c r="J22" s="33">
        <v>32063430</v>
      </c>
      <c r="K22" s="33">
        <v>0</v>
      </c>
      <c r="L22" s="33">
        <f t="shared" si="2"/>
        <v>0</v>
      </c>
      <c r="M22" s="34">
        <f t="shared" si="3"/>
        <v>23.824001425474417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v>19283400</v>
      </c>
      <c r="J27" s="37">
        <v>19283400</v>
      </c>
      <c r="K27" s="37">
        <v>0</v>
      </c>
      <c r="L27" s="37">
        <f t="shared" si="2"/>
        <v>0</v>
      </c>
      <c r="M27" s="38">
        <f t="shared" si="3"/>
        <v>2.845255447238606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0</v>
      </c>
      <c r="F40" s="43">
        <v>2489579608</v>
      </c>
      <c r="G40" s="43">
        <v>64189158</v>
      </c>
      <c r="H40" s="43">
        <v>0</v>
      </c>
      <c r="I40" s="43">
        <v>2425390450</v>
      </c>
      <c r="J40" s="43">
        <v>2425390450</v>
      </c>
      <c r="K40" s="43">
        <v>0</v>
      </c>
      <c r="L40" s="44">
        <f t="shared" si="2"/>
        <v>0</v>
      </c>
      <c r="M40" s="45">
        <f t="shared" si="3"/>
        <v>2.5783131334195923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2489579608</v>
      </c>
      <c r="G52" s="33">
        <v>64189158</v>
      </c>
      <c r="H52" s="33">
        <v>0</v>
      </c>
      <c r="I52" s="33">
        <v>2425390450</v>
      </c>
      <c r="J52" s="33">
        <v>2425390450</v>
      </c>
      <c r="K52" s="33">
        <v>0</v>
      </c>
      <c r="L52" s="39">
        <f t="shared" si="2"/>
        <v>0</v>
      </c>
      <c r="M52" s="40">
        <f t="shared" si="3"/>
        <v>2.5783131334195923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67771000</v>
      </c>
      <c r="H56" s="47">
        <v>0</v>
      </c>
      <c r="I56" s="37">
        <v>956715950</v>
      </c>
      <c r="J56" s="37">
        <v>956715950</v>
      </c>
      <c r="K56" s="37">
        <v>0</v>
      </c>
      <c r="L56" s="41">
        <f t="shared" si="2"/>
        <v>0</v>
      </c>
      <c r="M56" s="42">
        <f t="shared" si="3"/>
        <v>6.6151159856160202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-3581942</v>
      </c>
      <c r="H59" s="47">
        <v>0</v>
      </c>
      <c r="I59" s="37">
        <v>1468550500</v>
      </c>
      <c r="J59" s="37">
        <v>1468550500</v>
      </c>
      <c r="K59" s="37">
        <v>0</v>
      </c>
      <c r="L59" s="41">
        <f t="shared" si="2"/>
        <v>0</v>
      </c>
      <c r="M59" s="42">
        <f t="shared" si="3"/>
        <v>-0.24450640803445833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0</v>
      </c>
      <c r="F62" s="43">
        <v>31316909637</v>
      </c>
      <c r="G62" s="43">
        <v>1914141812</v>
      </c>
      <c r="H62" s="43">
        <v>132307220</v>
      </c>
      <c r="I62" s="43">
        <v>29270460605</v>
      </c>
      <c r="J62" s="43">
        <v>27284707325</v>
      </c>
      <c r="K62" s="43">
        <v>1985753280</v>
      </c>
      <c r="L62" s="44">
        <f t="shared" si="2"/>
        <v>0</v>
      </c>
      <c r="M62" s="45">
        <f t="shared" si="3"/>
        <v>6.1121669864209656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2200000</v>
      </c>
      <c r="H63" s="50">
        <v>0</v>
      </c>
      <c r="I63" s="50">
        <v>5454757373</v>
      </c>
      <c r="J63" s="50">
        <v>5454757373</v>
      </c>
      <c r="K63" s="50">
        <v>0</v>
      </c>
      <c r="L63" s="39">
        <f t="shared" si="2"/>
        <v>0</v>
      </c>
      <c r="M63" s="40">
        <f t="shared" si="3"/>
        <v>4.0315506419111621E-2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2200000</v>
      </c>
      <c r="H64" s="47">
        <v>0</v>
      </c>
      <c r="I64" s="37">
        <v>5454757373</v>
      </c>
      <c r="J64" s="37">
        <v>5454757373</v>
      </c>
      <c r="K64" s="37">
        <v>0</v>
      </c>
      <c r="L64" s="41">
        <f t="shared" si="2"/>
        <v>0</v>
      </c>
      <c r="M64" s="42">
        <f t="shared" si="3"/>
        <v>4.0315506419111621E-2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2520093984</v>
      </c>
      <c r="G65" s="51">
        <v>145036880</v>
      </c>
      <c r="H65" s="51">
        <v>0</v>
      </c>
      <c r="I65" s="51">
        <v>2375057104</v>
      </c>
      <c r="J65" s="51">
        <v>2375057104</v>
      </c>
      <c r="K65" s="51">
        <v>0</v>
      </c>
      <c r="L65" s="53">
        <f t="shared" si="2"/>
        <v>0</v>
      </c>
      <c r="M65" s="54">
        <f t="shared" si="3"/>
        <v>5.755217103839569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2520093984</v>
      </c>
      <c r="G66" s="47">
        <v>145036880</v>
      </c>
      <c r="H66" s="47">
        <v>0</v>
      </c>
      <c r="I66" s="37">
        <v>2375057104</v>
      </c>
      <c r="J66" s="37">
        <v>2375057104</v>
      </c>
      <c r="K66" s="37">
        <v>0</v>
      </c>
      <c r="L66" s="41">
        <f>IFERROR(G66/E66,0)*100</f>
        <v>0</v>
      </c>
      <c r="M66" s="42">
        <f>IFERROR(G66/F66,0)*100</f>
        <v>5.755217103839569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243612520</v>
      </c>
      <c r="G67" s="51">
        <v>-6267780</v>
      </c>
      <c r="H67" s="51">
        <v>20732400</v>
      </c>
      <c r="I67" s="51">
        <v>229147900</v>
      </c>
      <c r="J67" s="51">
        <v>229147900</v>
      </c>
      <c r="K67" s="51">
        <v>0</v>
      </c>
      <c r="L67" s="53">
        <f t="shared" si="2"/>
        <v>0</v>
      </c>
      <c r="M67" s="54">
        <f t="shared" si="3"/>
        <v>-2.572848062160352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-6267780</v>
      </c>
      <c r="H68" s="47">
        <v>20732400</v>
      </c>
      <c r="I68" s="37">
        <v>229147900</v>
      </c>
      <c r="J68" s="37">
        <v>229147900</v>
      </c>
      <c r="K68" s="37">
        <v>0</v>
      </c>
      <c r="L68" s="41">
        <f t="shared" si="2"/>
        <v>0</v>
      </c>
      <c r="M68" s="42">
        <f t="shared" si="3"/>
        <v>-2.572848062160352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18981798549</v>
      </c>
      <c r="G69" s="52">
        <v>570194722</v>
      </c>
      <c r="H69" s="52">
        <v>111574820</v>
      </c>
      <c r="I69" s="52">
        <v>18300029007</v>
      </c>
      <c r="J69" s="52">
        <v>18300029007</v>
      </c>
      <c r="K69" s="52">
        <v>0</v>
      </c>
      <c r="L69" s="53">
        <f t="shared" si="2"/>
        <v>0</v>
      </c>
      <c r="M69" s="54">
        <f t="shared" si="3"/>
        <v>3.0039025044338543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16832998372</v>
      </c>
      <c r="G70" s="55">
        <v>473071052</v>
      </c>
      <c r="H70" s="55">
        <v>81573740</v>
      </c>
      <c r="I70" s="37">
        <v>16278353580</v>
      </c>
      <c r="J70" s="37">
        <v>16278353580</v>
      </c>
      <c r="K70" s="37">
        <v>0</v>
      </c>
      <c r="L70" s="56">
        <f t="shared" si="2"/>
        <v>0</v>
      </c>
      <c r="M70" s="57">
        <f t="shared" si="3"/>
        <v>2.8103790040573293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2148800177</v>
      </c>
      <c r="G71" s="55">
        <v>97123670</v>
      </c>
      <c r="H71" s="55">
        <v>30001080</v>
      </c>
      <c r="I71" s="37">
        <v>2021675427</v>
      </c>
      <c r="J71" s="37">
        <v>2021675427</v>
      </c>
      <c r="K71" s="37">
        <v>0</v>
      </c>
      <c r="L71" s="56">
        <f t="shared" si="2"/>
        <v>0</v>
      </c>
      <c r="M71" s="57">
        <f t="shared" si="3"/>
        <v>4.5199023640996279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4099516071</v>
      </c>
      <c r="G74" s="51">
        <v>1202977990</v>
      </c>
      <c r="H74" s="51">
        <v>0</v>
      </c>
      <c r="I74" s="51">
        <v>2896538081</v>
      </c>
      <c r="J74" s="51">
        <v>910784801</v>
      </c>
      <c r="K74" s="51">
        <v>1985753280</v>
      </c>
      <c r="L74" s="53">
        <f>IFERROR(G74/E74,0)*100</f>
        <v>0</v>
      </c>
      <c r="M74" s="54">
        <f>IFERROR(G74/F74,0)*100</f>
        <v>29.344390146677874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4099516071</v>
      </c>
      <c r="G75" s="64">
        <v>1202977990</v>
      </c>
      <c r="H75" s="64">
        <v>0</v>
      </c>
      <c r="I75" s="37">
        <v>2896538081</v>
      </c>
      <c r="J75" s="37">
        <v>910784801</v>
      </c>
      <c r="K75" s="37">
        <v>1985753280</v>
      </c>
      <c r="L75" s="65">
        <f>IFERROR(G75/E75,0)*100</f>
        <v>0</v>
      </c>
      <c r="M75" s="66">
        <f>IFERROR(G75/F75,0)*100</f>
        <v>29.344390146677874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J19" sqref="J1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기타특별회계 세외수입 징수현황"</f>
        <v>2023년 5월  서구  기타특별회계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5월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E8+E40+E62</f>
        <v>10116676875</v>
      </c>
      <c r="F7" s="26">
        <f t="shared" si="0"/>
        <v>13399909387</v>
      </c>
      <c r="G7" s="26">
        <f t="shared" si="0"/>
        <v>3623798345</v>
      </c>
      <c r="H7" s="26">
        <f t="shared" si="0"/>
        <v>109761840</v>
      </c>
      <c r="I7" s="26">
        <f t="shared" si="0"/>
        <v>9666349202</v>
      </c>
      <c r="J7" s="26">
        <f t="shared" si="0"/>
        <v>9186801792</v>
      </c>
      <c r="K7" s="26">
        <f t="shared" si="0"/>
        <v>479547410</v>
      </c>
      <c r="L7" s="27">
        <f>IFERROR(G7/E7,0)*100</f>
        <v>35.820046343033965</v>
      </c>
      <c r="M7" s="28">
        <f>IFERROR(G7/F7,0)*100</f>
        <v>27.043454103619901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2256853240</v>
      </c>
      <c r="F8" s="29">
        <f t="shared" si="1"/>
        <v>1189657110</v>
      </c>
      <c r="G8" s="29">
        <f t="shared" si="1"/>
        <v>1189657110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52.713091348376729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1801094000</v>
      </c>
      <c r="F12" s="33">
        <v>639064250</v>
      </c>
      <c r="G12" s="33">
        <v>639064250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35.482004270737669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1801094000</v>
      </c>
      <c r="F20" s="36">
        <v>639064250</v>
      </c>
      <c r="G20" s="36">
        <v>639064250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65000000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100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65000000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100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390759240</v>
      </c>
      <c r="F36" s="33">
        <v>485592860</v>
      </c>
      <c r="G36" s="33">
        <v>485592860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124.26906654849672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390759240</v>
      </c>
      <c r="F37" s="36">
        <v>485592860</v>
      </c>
      <c r="G37" s="36">
        <v>485592860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124.26906654849672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4707823635</v>
      </c>
      <c r="F40" s="43">
        <v>9330340517</v>
      </c>
      <c r="G40" s="43">
        <v>437853315</v>
      </c>
      <c r="H40" s="43">
        <v>109761840</v>
      </c>
      <c r="I40" s="43">
        <v>8782725362</v>
      </c>
      <c r="J40" s="43">
        <v>8782725362</v>
      </c>
      <c r="K40" s="43">
        <v>0</v>
      </c>
      <c r="L40" s="44">
        <f t="shared" si="2"/>
        <v>9.3005462597368513</v>
      </c>
      <c r="M40" s="45">
        <f t="shared" si="3"/>
        <v>4.6927903028000495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91085100</v>
      </c>
      <c r="F52" s="33">
        <v>60995080</v>
      </c>
      <c r="G52" s="33">
        <v>40602020</v>
      </c>
      <c r="H52" s="33">
        <v>0</v>
      </c>
      <c r="I52" s="33">
        <v>20393060</v>
      </c>
      <c r="J52" s="33">
        <v>20393060</v>
      </c>
      <c r="K52" s="33">
        <v>0</v>
      </c>
      <c r="L52" s="39">
        <f t="shared" si="2"/>
        <v>44.575918564068104</v>
      </c>
      <c r="M52" s="40">
        <f t="shared" si="3"/>
        <v>66.56605745906063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91085100</v>
      </c>
      <c r="F59" s="47">
        <v>60995080</v>
      </c>
      <c r="G59" s="47">
        <v>40602020</v>
      </c>
      <c r="H59" s="47">
        <v>0</v>
      </c>
      <c r="I59" s="37">
        <v>20393060</v>
      </c>
      <c r="J59" s="37">
        <v>20393060</v>
      </c>
      <c r="K59" s="37">
        <v>0</v>
      </c>
      <c r="L59" s="41">
        <f t="shared" si="2"/>
        <v>44.575918564068104</v>
      </c>
      <c r="M59" s="42">
        <f t="shared" si="3"/>
        <v>66.56605745906063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4616738535</v>
      </c>
      <c r="F60" s="50">
        <v>9269345437</v>
      </c>
      <c r="G60" s="50">
        <v>397251295</v>
      </c>
      <c r="H60" s="50">
        <v>109761840</v>
      </c>
      <c r="I60" s="50">
        <v>8762332302</v>
      </c>
      <c r="J60" s="50">
        <v>8762332302</v>
      </c>
      <c r="K60" s="50">
        <v>0</v>
      </c>
      <c r="L60" s="39">
        <f t="shared" si="2"/>
        <v>8.6045872424525349</v>
      </c>
      <c r="M60" s="40">
        <f t="shared" si="3"/>
        <v>4.2856456014068813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4616738535</v>
      </c>
      <c r="F61" s="47">
        <v>9269345437</v>
      </c>
      <c r="G61" s="47">
        <v>397251295</v>
      </c>
      <c r="H61" s="47">
        <v>109761840</v>
      </c>
      <c r="I61" s="37">
        <v>8762332302</v>
      </c>
      <c r="J61" s="37">
        <v>8762332302</v>
      </c>
      <c r="K61" s="37">
        <v>0</v>
      </c>
      <c r="L61" s="41">
        <f>IFERROR(G61/E61,0)*100</f>
        <v>8.6045872424525349</v>
      </c>
      <c r="M61" s="42">
        <f>IFERROR(G61/F61,0)*100</f>
        <v>4.2856456014068813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3152000000</v>
      </c>
      <c r="F62" s="43">
        <v>2879911760</v>
      </c>
      <c r="G62" s="43">
        <v>1996287920</v>
      </c>
      <c r="H62" s="43">
        <v>0</v>
      </c>
      <c r="I62" s="43">
        <v>883623840</v>
      </c>
      <c r="J62" s="43">
        <v>404076430</v>
      </c>
      <c r="K62" s="43">
        <v>479547410</v>
      </c>
      <c r="L62" s="44">
        <f t="shared" si="2"/>
        <v>63.334007614213192</v>
      </c>
      <c r="M62" s="45">
        <f t="shared" si="3"/>
        <v>69.31767659436899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2865001620</v>
      </c>
      <c r="G69" s="52">
        <v>1982777220</v>
      </c>
      <c r="H69" s="52">
        <v>0</v>
      </c>
      <c r="I69" s="52">
        <v>882224400</v>
      </c>
      <c r="J69" s="52">
        <v>404004400</v>
      </c>
      <c r="K69" s="52">
        <v>478220000</v>
      </c>
      <c r="L69" s="53">
        <f t="shared" si="2"/>
        <v>63.550551923076924</v>
      </c>
      <c r="M69" s="54">
        <f t="shared" si="3"/>
        <v>69.206844636967432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2865001620</v>
      </c>
      <c r="G70" s="55">
        <v>1982777220</v>
      </c>
      <c r="H70" s="55">
        <v>0</v>
      </c>
      <c r="I70" s="37">
        <v>882224400</v>
      </c>
      <c r="J70" s="37">
        <v>404004400</v>
      </c>
      <c r="K70" s="37">
        <v>478220000</v>
      </c>
      <c r="L70" s="56">
        <f t="shared" si="2"/>
        <v>63.550551923076924</v>
      </c>
      <c r="M70" s="57">
        <f t="shared" si="3"/>
        <v>69.206844636967432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14910140</v>
      </c>
      <c r="G74" s="51">
        <v>13510700</v>
      </c>
      <c r="H74" s="51">
        <v>0</v>
      </c>
      <c r="I74" s="51">
        <v>1399440</v>
      </c>
      <c r="J74" s="51">
        <v>72030</v>
      </c>
      <c r="K74" s="51">
        <v>1327410</v>
      </c>
      <c r="L74" s="53">
        <f>IFERROR(G74/E74,0)*100</f>
        <v>42.220937499999998</v>
      </c>
      <c r="M74" s="54">
        <f>IFERROR(G74/F74,0)*100</f>
        <v>90.614172636876646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14910140</v>
      </c>
      <c r="G75" s="64">
        <v>13510700</v>
      </c>
      <c r="H75" s="64">
        <v>0</v>
      </c>
      <c r="I75" s="37">
        <v>1399440</v>
      </c>
      <c r="J75" s="37">
        <v>72030</v>
      </c>
      <c r="K75" s="37">
        <v>1327410</v>
      </c>
      <c r="L75" s="65">
        <f>IFERROR(G75/E75,0)*100</f>
        <v>42.220937499999998</v>
      </c>
      <c r="M75" s="66">
        <f>IFERROR(G75/F75,0)*100</f>
        <v>90.614172636876646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E11" sqref="E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과목별 세외수입 징수현황"</f>
        <v>2023년 5월  서구  과목별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COUNTIF(O7:P36,"err")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5월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4" t="s">
        <v>115</v>
      </c>
      <c r="C7" s="145"/>
      <c r="D7" s="145"/>
      <c r="E7" s="77">
        <f>SUM(E8:E9)</f>
        <v>6376000000</v>
      </c>
      <c r="F7" s="77">
        <f>SUM(F8:F9)</f>
        <v>33049507596</v>
      </c>
      <c r="G7" s="77">
        <f>SUM(G8:G9)</f>
        <v>3551147922</v>
      </c>
      <c r="H7" s="77">
        <f>SUM(H8:H9)</f>
        <v>203536170</v>
      </c>
      <c r="I7" s="77">
        <f>F7-G7-H7</f>
        <v>29294823504</v>
      </c>
      <c r="J7" s="77">
        <f>I7-K7</f>
        <v>28659338804</v>
      </c>
      <c r="K7" s="77">
        <f>SUM(K8:K9)</f>
        <v>635484700</v>
      </c>
      <c r="L7" s="78">
        <f t="shared" ref="L7:L33" si="0">IFERROR(G7/E7,0)*100</f>
        <v>55.695544573400248</v>
      </c>
      <c r="M7" s="79">
        <f t="shared" ref="M7:M33" si="1">IFERROR(G7/F7,0)*100</f>
        <v>10.744934434151137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3"/>
      <c r="C8" s="80" t="s">
        <v>104</v>
      </c>
      <c r="D8" s="81"/>
      <c r="E8" s="82">
        <f t="shared" ref="E8:H9" si="2">E11+E32</f>
        <v>5676000000</v>
      </c>
      <c r="F8" s="82">
        <f t="shared" si="2"/>
        <v>4963850010</v>
      </c>
      <c r="G8" s="82">
        <f t="shared" si="2"/>
        <v>2553464190</v>
      </c>
      <c r="H8" s="82">
        <f t="shared" si="2"/>
        <v>0</v>
      </c>
      <c r="I8" s="82">
        <f>F8-G8-H8</f>
        <v>2410385820</v>
      </c>
      <c r="J8" s="82">
        <f>I8-K8</f>
        <v>1774901120</v>
      </c>
      <c r="K8" s="82">
        <f>K11+K32</f>
        <v>635484700</v>
      </c>
      <c r="L8" s="83">
        <f>IFERROR(G8/E8,0)*100</f>
        <v>44.987036469344609</v>
      </c>
      <c r="M8" s="84">
        <f>IFERROR(G8/F8,0)*100</f>
        <v>51.441203599139371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4"/>
      <c r="C9" s="85" t="s">
        <v>105</v>
      </c>
      <c r="D9" s="86"/>
      <c r="E9" s="87">
        <f t="shared" si="2"/>
        <v>700000000</v>
      </c>
      <c r="F9" s="87">
        <f t="shared" si="2"/>
        <v>28085657586</v>
      </c>
      <c r="G9" s="87">
        <f t="shared" si="2"/>
        <v>997683732</v>
      </c>
      <c r="H9" s="87">
        <f t="shared" si="2"/>
        <v>203536170</v>
      </c>
      <c r="I9" s="87">
        <f>F9-G9-H9</f>
        <v>26884437684</v>
      </c>
      <c r="J9" s="87">
        <f>I9-K9</f>
        <v>26884437684</v>
      </c>
      <c r="K9" s="87">
        <f>K12+K33</f>
        <v>0</v>
      </c>
      <c r="L9" s="88">
        <f>IFERROR(G9/E9,0)*100</f>
        <v>142.52624742857142</v>
      </c>
      <c r="M9" s="89">
        <f>IFERROR(G9/F9,0)*100</f>
        <v>3.5522890249054395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2" t="s">
        <v>113</v>
      </c>
      <c r="C10" s="143"/>
      <c r="D10" s="143"/>
      <c r="E10" s="90">
        <f>SUM(E11:E12)</f>
        <v>2556000000</v>
      </c>
      <c r="F10" s="90">
        <f>SUM(F11:F12)</f>
        <v>24850534784</v>
      </c>
      <c r="G10" s="90">
        <f>SUM(G11:G12)</f>
        <v>1179685942</v>
      </c>
      <c r="H10" s="90">
        <f>SUM(H11:H12)</f>
        <v>101863640</v>
      </c>
      <c r="I10" s="90">
        <f>F10-G10-H10</f>
        <v>23568985202</v>
      </c>
      <c r="J10" s="90">
        <f>I10-K10</f>
        <v>23411720502</v>
      </c>
      <c r="K10" s="90">
        <f>SUM(K11:K12)</f>
        <v>157264700</v>
      </c>
      <c r="L10" s="90">
        <f t="shared" si="0"/>
        <v>46.153597104851329</v>
      </c>
      <c r="M10" s="91">
        <f t="shared" si="1"/>
        <v>4.7471249703629717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5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2098848390</v>
      </c>
      <c r="G11" s="93">
        <f t="shared" si="5"/>
        <v>570686970</v>
      </c>
      <c r="H11" s="93">
        <f t="shared" si="5"/>
        <v>0</v>
      </c>
      <c r="I11" s="93">
        <f t="shared" si="5"/>
        <v>1528161420</v>
      </c>
      <c r="J11" s="93">
        <f t="shared" si="5"/>
        <v>1370896720</v>
      </c>
      <c r="K11" s="93">
        <f t="shared" si="5"/>
        <v>157264700</v>
      </c>
      <c r="L11" s="94">
        <f t="shared" si="0"/>
        <v>22.327346244131455</v>
      </c>
      <c r="M11" s="95">
        <f t="shared" si="1"/>
        <v>27.190480871274364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6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22751686394</v>
      </c>
      <c r="G12" s="93">
        <f t="shared" si="6"/>
        <v>608998972</v>
      </c>
      <c r="H12" s="93">
        <f t="shared" si="6"/>
        <v>101863640</v>
      </c>
      <c r="I12" s="93">
        <f t="shared" si="6"/>
        <v>22040823782</v>
      </c>
      <c r="J12" s="93">
        <f t="shared" si="6"/>
        <v>22040823782</v>
      </c>
      <c r="K12" s="93">
        <f t="shared" si="6"/>
        <v>0</v>
      </c>
      <c r="L12" s="94">
        <f t="shared" si="0"/>
        <v>0</v>
      </c>
      <c r="M12" s="95">
        <f t="shared" si="1"/>
        <v>2.6767201404490315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254098740</v>
      </c>
      <c r="G13" s="98">
        <v>18083260</v>
      </c>
      <c r="H13" s="98">
        <v>20732400</v>
      </c>
      <c r="I13" s="98">
        <v>215283080</v>
      </c>
      <c r="J13" s="98">
        <v>212795380</v>
      </c>
      <c r="K13" s="98">
        <v>2487700</v>
      </c>
      <c r="L13" s="98">
        <f t="shared" si="0"/>
        <v>0</v>
      </c>
      <c r="M13" s="99">
        <f t="shared" si="1"/>
        <v>7.1166271820159359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25799600</v>
      </c>
      <c r="G14" s="102">
        <v>14264550</v>
      </c>
      <c r="H14" s="102">
        <v>0</v>
      </c>
      <c r="I14" s="103">
        <v>11535050</v>
      </c>
      <c r="J14" s="103">
        <v>9047350</v>
      </c>
      <c r="K14" s="103">
        <v>2487700</v>
      </c>
      <c r="L14" s="103">
        <f t="shared" si="0"/>
        <v>0</v>
      </c>
      <c r="M14" s="104">
        <f t="shared" si="1"/>
        <v>55.289810694739451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3818710</v>
      </c>
      <c r="H15" s="102">
        <v>20732400</v>
      </c>
      <c r="I15" s="103">
        <v>203748030</v>
      </c>
      <c r="J15" s="103">
        <v>203748030</v>
      </c>
      <c r="K15" s="103"/>
      <c r="L15" s="103">
        <f t="shared" si="0"/>
        <v>0</v>
      </c>
      <c r="M15" s="104">
        <f t="shared" si="1"/>
        <v>1.6726782238426301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12661438779</v>
      </c>
      <c r="G16" s="98">
        <v>440392582</v>
      </c>
      <c r="H16" s="98">
        <v>5631570</v>
      </c>
      <c r="I16" s="98">
        <v>12215414627</v>
      </c>
      <c r="J16" s="98">
        <v>12200167627</v>
      </c>
      <c r="K16" s="98">
        <v>15247000</v>
      </c>
      <c r="L16" s="98">
        <f t="shared" si="0"/>
        <v>31.101171045197738</v>
      </c>
      <c r="M16" s="99">
        <f t="shared" si="1"/>
        <v>3.4782191004266121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400990580</v>
      </c>
      <c r="G17" s="102">
        <v>133326870</v>
      </c>
      <c r="H17" s="102">
        <v>0</v>
      </c>
      <c r="I17" s="103">
        <v>267663710</v>
      </c>
      <c r="J17" s="103">
        <v>252416710</v>
      </c>
      <c r="K17" s="103">
        <v>15247000</v>
      </c>
      <c r="L17" s="103">
        <f t="shared" si="0"/>
        <v>9.4157394067796609</v>
      </c>
      <c r="M17" s="104">
        <f t="shared" si="1"/>
        <v>33.249377080129911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12260448199</v>
      </c>
      <c r="G18" s="102">
        <v>307065712</v>
      </c>
      <c r="H18" s="102">
        <v>5631570</v>
      </c>
      <c r="I18" s="103">
        <v>11947750917</v>
      </c>
      <c r="J18" s="103">
        <v>11947750917</v>
      </c>
      <c r="K18" s="103"/>
      <c r="L18" s="103">
        <f t="shared" si="0"/>
        <v>0</v>
      </c>
      <c r="M18" s="104">
        <f t="shared" si="1"/>
        <v>2.5045227304581346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4344785619</v>
      </c>
      <c r="G19" s="98">
        <v>391054770</v>
      </c>
      <c r="H19" s="98">
        <v>115400</v>
      </c>
      <c r="I19" s="98">
        <v>3953615449</v>
      </c>
      <c r="J19" s="98">
        <v>3899535449</v>
      </c>
      <c r="K19" s="98">
        <v>54080000</v>
      </c>
      <c r="L19" s="98">
        <f t="shared" si="0"/>
        <v>46.554139285714285</v>
      </c>
      <c r="M19" s="99">
        <f t="shared" si="1"/>
        <v>9.0005538659927158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585361390</v>
      </c>
      <c r="G20" s="102">
        <v>247127790</v>
      </c>
      <c r="H20" s="102">
        <v>0</v>
      </c>
      <c r="I20" s="103">
        <v>338233600</v>
      </c>
      <c r="J20" s="103">
        <v>284153600</v>
      </c>
      <c r="K20" s="103">
        <v>54080000</v>
      </c>
      <c r="L20" s="103">
        <f t="shared" si="0"/>
        <v>29.419974999999997</v>
      </c>
      <c r="M20" s="104">
        <f t="shared" si="1"/>
        <v>42.217986054734496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3759424229</v>
      </c>
      <c r="G21" s="102">
        <v>143926980</v>
      </c>
      <c r="H21" s="102">
        <v>115400</v>
      </c>
      <c r="I21" s="103">
        <v>3615381849</v>
      </c>
      <c r="J21" s="103">
        <v>3615381849</v>
      </c>
      <c r="K21" s="103"/>
      <c r="L21" s="103">
        <f t="shared" si="0"/>
        <v>0</v>
      </c>
      <c r="M21" s="104">
        <f t="shared" si="1"/>
        <v>3.8284314627158826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13237690</v>
      </c>
      <c r="H22" s="98">
        <v>75384270</v>
      </c>
      <c r="I22" s="98">
        <v>530083514</v>
      </c>
      <c r="J22" s="98">
        <v>530083514</v>
      </c>
      <c r="K22" s="98">
        <v>0</v>
      </c>
      <c r="L22" s="98">
        <f t="shared" si="0"/>
        <v>0</v>
      </c>
      <c r="M22" s="99">
        <f t="shared" si="1"/>
        <v>2.1395786131350762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13237690</v>
      </c>
      <c r="H24" s="102">
        <v>75384270</v>
      </c>
      <c r="I24" s="103">
        <v>530083514</v>
      </c>
      <c r="J24" s="103">
        <v>530083514</v>
      </c>
      <c r="K24" s="103"/>
      <c r="L24" s="103">
        <f t="shared" si="0"/>
        <v>0</v>
      </c>
      <c r="M24" s="104">
        <f t="shared" si="1"/>
        <v>2.1395786131350762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7080000</v>
      </c>
      <c r="H25" s="98">
        <v>0</v>
      </c>
      <c r="I25" s="98">
        <v>4502608333</v>
      </c>
      <c r="J25" s="98">
        <v>4502608333</v>
      </c>
      <c r="K25" s="98">
        <v>0</v>
      </c>
      <c r="L25" s="98">
        <f t="shared" si="0"/>
        <v>0</v>
      </c>
      <c r="M25" s="99">
        <f t="shared" si="1"/>
        <v>0.15699532821795115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1500000</v>
      </c>
      <c r="H27" s="102">
        <v>0</v>
      </c>
      <c r="I27" s="103">
        <v>3856653013</v>
      </c>
      <c r="J27" s="103">
        <v>3856653013</v>
      </c>
      <c r="K27" s="103"/>
      <c r="L27" s="103">
        <f t="shared" si="0"/>
        <v>0</v>
      </c>
      <c r="M27" s="104">
        <f t="shared" si="1"/>
        <v>3.8878706856513158E-2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2461817839</v>
      </c>
      <c r="G28" s="98">
        <v>309837640</v>
      </c>
      <c r="H28" s="98">
        <v>0</v>
      </c>
      <c r="I28" s="98">
        <v>2151980199</v>
      </c>
      <c r="J28" s="98">
        <v>2066530199</v>
      </c>
      <c r="K28" s="98">
        <v>85450000</v>
      </c>
      <c r="L28" s="98">
        <f t="shared" si="0"/>
        <v>103.27921333333335</v>
      </c>
      <c r="M28" s="99">
        <f t="shared" si="1"/>
        <v>12.58572568171239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435161500</v>
      </c>
      <c r="G29" s="102">
        <v>170387760</v>
      </c>
      <c r="H29" s="102">
        <v>0</v>
      </c>
      <c r="I29" s="103">
        <v>264773740</v>
      </c>
      <c r="J29" s="103">
        <v>179323740</v>
      </c>
      <c r="K29" s="103">
        <v>85450000</v>
      </c>
      <c r="L29" s="103">
        <f t="shared" si="0"/>
        <v>56.795920000000002</v>
      </c>
      <c r="M29" s="104">
        <f t="shared" si="1"/>
        <v>39.155063120243867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2026656339</v>
      </c>
      <c r="G30" s="102">
        <v>139449880</v>
      </c>
      <c r="H30" s="102">
        <v>0</v>
      </c>
      <c r="I30" s="103">
        <v>1887206459</v>
      </c>
      <c r="J30" s="103">
        <v>1887206459</v>
      </c>
      <c r="K30" s="103"/>
      <c r="L30" s="103">
        <f t="shared" si="0"/>
        <v>0</v>
      </c>
      <c r="M30" s="104">
        <f t="shared" si="1"/>
        <v>6.8807857216092128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7" t="s">
        <v>114</v>
      </c>
      <c r="C31" s="138"/>
      <c r="D31" s="138"/>
      <c r="E31" s="106">
        <v>3820000000</v>
      </c>
      <c r="F31" s="106">
        <v>8198972812</v>
      </c>
      <c r="G31" s="106">
        <v>2371461980</v>
      </c>
      <c r="H31" s="106">
        <v>101672530</v>
      </c>
      <c r="I31" s="106">
        <v>5725838302</v>
      </c>
      <c r="J31" s="106">
        <v>5247618302</v>
      </c>
      <c r="K31" s="106">
        <v>478220000</v>
      </c>
      <c r="L31" s="106">
        <f t="shared" si="0"/>
        <v>62.080156544502621</v>
      </c>
      <c r="M31" s="107">
        <f t="shared" si="1"/>
        <v>28.923891252927842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5"/>
      <c r="C32" s="92" t="s">
        <v>104</v>
      </c>
      <c r="D32" s="92"/>
      <c r="E32" s="93">
        <v>3120000000</v>
      </c>
      <c r="F32" s="93">
        <v>2865001620</v>
      </c>
      <c r="G32" s="93">
        <v>1982777220</v>
      </c>
      <c r="H32" s="93">
        <v>0</v>
      </c>
      <c r="I32" s="93">
        <v>882224400</v>
      </c>
      <c r="J32" s="93">
        <v>404004400</v>
      </c>
      <c r="K32" s="93">
        <v>478220000</v>
      </c>
      <c r="L32" s="94">
        <f t="shared" si="0"/>
        <v>63.550551923076924</v>
      </c>
      <c r="M32" s="95">
        <f t="shared" si="1"/>
        <v>69.206844636967432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39"/>
      <c r="C33" s="108" t="s">
        <v>105</v>
      </c>
      <c r="D33" s="108"/>
      <c r="E33" s="109">
        <v>700000000</v>
      </c>
      <c r="F33" s="109">
        <v>5333971192</v>
      </c>
      <c r="G33" s="109">
        <v>388684760</v>
      </c>
      <c r="H33" s="109">
        <v>101672530</v>
      </c>
      <c r="I33" s="109">
        <v>4843613902</v>
      </c>
      <c r="J33" s="109">
        <v>4843613902</v>
      </c>
      <c r="K33" s="109">
        <v>0</v>
      </c>
      <c r="L33" s="110">
        <f t="shared" si="0"/>
        <v>55.526394285714289</v>
      </c>
      <c r="M33" s="111">
        <f t="shared" si="1"/>
        <v>7.2869677395887971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8198972812</v>
      </c>
      <c r="G34" s="98">
        <v>2371461980</v>
      </c>
      <c r="H34" s="98">
        <v>101672530</v>
      </c>
      <c r="I34" s="98">
        <v>5725838302</v>
      </c>
      <c r="J34" s="98">
        <v>5247618302</v>
      </c>
      <c r="K34" s="98">
        <v>478220000</v>
      </c>
      <c r="L34" s="98">
        <f>IFERROR(G34/E34,0)*100</f>
        <v>62.080156544502621</v>
      </c>
      <c r="M34" s="99">
        <f>IFERROR(G34/F34,0)*100</f>
        <v>28.923891252927842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0" t="s">
        <v>0</v>
      </c>
      <c r="C35" s="112" t="s">
        <v>104</v>
      </c>
      <c r="D35" s="112"/>
      <c r="E35" s="113">
        <v>3120000000</v>
      </c>
      <c r="F35" s="113">
        <v>2865001620</v>
      </c>
      <c r="G35" s="113">
        <v>1982777220</v>
      </c>
      <c r="H35" s="113">
        <v>0</v>
      </c>
      <c r="I35" s="114">
        <v>882224400</v>
      </c>
      <c r="J35" s="114">
        <v>404004400</v>
      </c>
      <c r="K35" s="114">
        <v>478220000</v>
      </c>
      <c r="L35" s="114">
        <f>IFERROR(G35/E35,0)*100</f>
        <v>63.550551923076924</v>
      </c>
      <c r="M35" s="115">
        <f>IFERROR(G35/F35,0)*100</f>
        <v>69.206844636967432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1"/>
      <c r="C36" s="116" t="s">
        <v>105</v>
      </c>
      <c r="D36" s="116"/>
      <c r="E36" s="117">
        <v>700000000</v>
      </c>
      <c r="F36" s="117">
        <v>5333971192</v>
      </c>
      <c r="G36" s="117">
        <v>388684760</v>
      </c>
      <c r="H36" s="117">
        <v>101672530</v>
      </c>
      <c r="I36" s="118">
        <v>4843613902</v>
      </c>
      <c r="J36" s="118">
        <v>4843613902</v>
      </c>
      <c r="K36" s="118">
        <v>0</v>
      </c>
      <c r="L36" s="118">
        <f>IFERROR(G36/E36,0)*100</f>
        <v>55.526394285714289</v>
      </c>
      <c r="M36" s="119">
        <f>IFERROR(G36/F36,0)*100</f>
        <v>7.2869677395887971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E20" sqref="E2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5월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COUNTIF(O7:P92,"err")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5월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E8+E40+E73</f>
        <v>13552090</v>
      </c>
      <c r="F7" s="26">
        <f t="shared" si="0"/>
        <v>1232144824</v>
      </c>
      <c r="G7" s="26">
        <f t="shared" si="0"/>
        <v>265988080</v>
      </c>
      <c r="H7" s="26">
        <f t="shared" si="0"/>
        <v>0</v>
      </c>
      <c r="I7" s="26">
        <f t="shared" si="0"/>
        <v>966156744</v>
      </c>
      <c r="J7" s="26">
        <f t="shared" si="0"/>
        <v>966156744</v>
      </c>
      <c r="K7" s="26">
        <f t="shared" si="0"/>
        <v>0</v>
      </c>
      <c r="L7" s="27">
        <f>IFERROR(G7/E7,0)*100</f>
        <v>1962.7089253391912</v>
      </c>
      <c r="M7" s="28">
        <f>IFERROR(G7/F7,0)*100</f>
        <v>21.587403917057724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13552090</v>
      </c>
      <c r="F8" s="29">
        <f t="shared" si="1"/>
        <v>13552090</v>
      </c>
      <c r="G8" s="29">
        <f t="shared" si="1"/>
        <v>13552090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100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13552090</v>
      </c>
      <c r="F9" s="33">
        <v>13552090</v>
      </c>
      <c r="G9" s="33">
        <v>13552090</v>
      </c>
      <c r="H9" s="33">
        <v>0</v>
      </c>
      <c r="I9" s="33">
        <v>0</v>
      </c>
      <c r="J9" s="33">
        <v>0</v>
      </c>
      <c r="K9" s="33">
        <f>SUM(K10:K11)</f>
        <v>0</v>
      </c>
      <c r="L9" s="33">
        <f t="shared" si="2"/>
        <v>100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13552090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/>
      <c r="L11" s="37">
        <f t="shared" si="2"/>
        <v>100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f>SUM(K13:K21)</f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f>SUM(K23:K27)</f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f>SUM(K29:K33)</f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f>K35</f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f>SUM(K37:K39)</f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0</v>
      </c>
      <c r="F40" s="43">
        <v>1206042734</v>
      </c>
      <c r="G40" s="43">
        <v>240085990</v>
      </c>
      <c r="H40" s="43">
        <v>0</v>
      </c>
      <c r="I40" s="43">
        <v>965956744</v>
      </c>
      <c r="J40" s="43">
        <v>965956744</v>
      </c>
      <c r="K40" s="43">
        <f>K41+K46+K48+K52+K60</f>
        <v>0</v>
      </c>
      <c r="L40" s="44">
        <f t="shared" si="2"/>
        <v>0</v>
      </c>
      <c r="M40" s="45">
        <f t="shared" si="3"/>
        <v>19.906922303136234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f>K47</f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f>SUM(K53:K59)</f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/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1206042734</v>
      </c>
      <c r="G60" s="50">
        <v>240085990</v>
      </c>
      <c r="H60" s="50">
        <v>0</v>
      </c>
      <c r="I60" s="50">
        <v>965956744</v>
      </c>
      <c r="J60" s="50">
        <v>965956744</v>
      </c>
      <c r="K60" s="50">
        <f>SUM(K61:K72)</f>
        <v>0</v>
      </c>
      <c r="L60" s="39">
        <f t="shared" si="2"/>
        <v>0</v>
      </c>
      <c r="M60" s="40">
        <f t="shared" si="3"/>
        <v>19.906922303136234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/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/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/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/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69202500</v>
      </c>
      <c r="G66" s="47">
        <v>35447250</v>
      </c>
      <c r="H66" s="47">
        <v>0</v>
      </c>
      <c r="I66" s="37">
        <v>33755250</v>
      </c>
      <c r="J66" s="37">
        <v>33755250</v>
      </c>
      <c r="K66" s="37"/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/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/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/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204638740</v>
      </c>
      <c r="H70" s="47">
        <v>0</v>
      </c>
      <c r="I70" s="37">
        <v>930500494</v>
      </c>
      <c r="J70" s="37">
        <v>930500494</v>
      </c>
      <c r="K70" s="37"/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/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/>
      <c r="L72" s="41"/>
      <c r="M72" s="42"/>
      <c r="O72" s="9"/>
      <c r="P72" s="9"/>
    </row>
    <row r="73" spans="2:16" s="10" customFormat="1" ht="20.100000000000001" customHeight="1" x14ac:dyDescent="0.15">
      <c r="B73" s="130" t="s">
        <v>73</v>
      </c>
      <c r="C73" s="131"/>
      <c r="D73" s="131"/>
      <c r="E73" s="43">
        <v>0</v>
      </c>
      <c r="F73" s="43">
        <v>12550000</v>
      </c>
      <c r="G73" s="43">
        <v>12350000</v>
      </c>
      <c r="H73" s="43">
        <v>0</v>
      </c>
      <c r="I73" s="43">
        <v>200000</v>
      </c>
      <c r="J73" s="43">
        <v>200000</v>
      </c>
      <c r="K73" s="43">
        <f>K74+K77+K79+K81+K84+K86+K91</f>
        <v>0</v>
      </c>
      <c r="L73" s="44">
        <f t="shared" si="2"/>
        <v>0</v>
      </c>
      <c r="M73" s="45">
        <f t="shared" si="3"/>
        <v>98.406374501992033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12550000</v>
      </c>
      <c r="G74" s="50">
        <v>12350000</v>
      </c>
      <c r="H74" s="50">
        <v>0</v>
      </c>
      <c r="I74" s="50">
        <v>200000</v>
      </c>
      <c r="J74" s="50">
        <v>200000</v>
      </c>
      <c r="K74" s="50">
        <f>SUM(K75:K76)</f>
        <v>0</v>
      </c>
      <c r="L74" s="39">
        <f t="shared" si="2"/>
        <v>0</v>
      </c>
      <c r="M74" s="40">
        <f t="shared" si="3"/>
        <v>98.406374501992033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12550000</v>
      </c>
      <c r="G75" s="47">
        <v>12350000</v>
      </c>
      <c r="H75" s="47">
        <v>0</v>
      </c>
      <c r="I75" s="37">
        <v>200000</v>
      </c>
      <c r="J75" s="37">
        <v>200000</v>
      </c>
      <c r="K75" s="37"/>
      <c r="L75" s="41">
        <f t="shared" si="2"/>
        <v>0</v>
      </c>
      <c r="M75" s="42">
        <f t="shared" si="3"/>
        <v>98.406374501992033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/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f>K78</f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/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f>K80</f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/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f>SUM(K82:K83)</f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/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/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f>K85</f>
        <v>0</v>
      </c>
      <c r="L84" s="53">
        <f t="shared" si="2"/>
        <v>0</v>
      </c>
      <c r="M84" s="54">
        <f t="shared" si="3"/>
        <v>0</v>
      </c>
      <c r="O84" s="9" t="str">
        <f t="shared" ref="O84:O92" si="6">IF(F84=G84+H84+I84,"","err")</f>
        <v/>
      </c>
      <c r="P84" s="9" t="str">
        <f t="shared" ref="P84:P92" si="7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/>
      <c r="L85" s="41">
        <f>IFERROR(G85/E85,0)*100</f>
        <v>0</v>
      </c>
      <c r="M85" s="42">
        <f>IFERROR(G85/F85,0)*100</f>
        <v>0</v>
      </c>
      <c r="O85" s="9" t="str">
        <f t="shared" si="6"/>
        <v/>
      </c>
      <c r="P85" s="9" t="str">
        <f t="shared" si="7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f>SUM(K87:K90)</f>
        <v>0</v>
      </c>
      <c r="L86" s="53">
        <f>IFERROR(G86/E86,0)*100</f>
        <v>0</v>
      </c>
      <c r="M86" s="54">
        <f>IFERROR(G86/F86,0)*100</f>
        <v>0</v>
      </c>
      <c r="O86" s="9" t="str">
        <f t="shared" si="6"/>
        <v/>
      </c>
      <c r="P86" s="9" t="str">
        <f t="shared" si="7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/>
      <c r="L87" s="65">
        <f>IFERROR(G87/E87,0)*100</f>
        <v>0</v>
      </c>
      <c r="M87" s="66">
        <f>IFERROR(G87/F87,0)*100</f>
        <v>0</v>
      </c>
      <c r="O87" s="9" t="str">
        <f t="shared" si="6"/>
        <v/>
      </c>
      <c r="P87" s="9" t="str">
        <f t="shared" si="7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/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/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/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f>K92</f>
        <v>0</v>
      </c>
      <c r="L91" s="53">
        <f t="shared" si="2"/>
        <v>0</v>
      </c>
      <c r="M91" s="54">
        <f t="shared" si="3"/>
        <v>0</v>
      </c>
      <c r="O91" s="9" t="str">
        <f t="shared" si="6"/>
        <v/>
      </c>
      <c r="P91" s="9" t="str">
        <f t="shared" si="7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/>
      <c r="L92" s="70">
        <f t="shared" si="2"/>
        <v>0</v>
      </c>
      <c r="M92" s="71">
        <f t="shared" si="3"/>
        <v>0</v>
      </c>
      <c r="O92" s="9" t="str">
        <f t="shared" si="6"/>
        <v/>
      </c>
      <c r="P92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2023-09-04T08:39:39Z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