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3\시청보고\4월\"/>
    </mc:Choice>
  </mc:AlternateContent>
  <xr:revisionPtr revIDLastSave="0" documentId="8_{2E4171E4-DB6D-490B-BA13-1DB64617EF94}" xr6:coauthVersionLast="47" xr6:coauthVersionMax="47" xr10:uidLastSave="{00000000-0000-0000-0000-000000000000}"/>
  <bookViews>
    <workbookView xWindow="-12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51" i="55" l="1"/>
  <c r="P32" i="55"/>
  <c r="O19" i="55"/>
  <c r="P16" i="55"/>
  <c r="K9" i="55"/>
  <c r="K8" i="55"/>
  <c r="B4" i="59"/>
  <c r="B4" i="61"/>
  <c r="B4" i="58"/>
  <c r="B4" i="57"/>
  <c r="F11" i="61"/>
  <c r="G11" i="61"/>
  <c r="H11" i="61"/>
  <c r="I11" i="61"/>
  <c r="J11" i="61"/>
  <c r="K11" i="61"/>
  <c r="K10" i="61"/>
  <c r="F12" i="61"/>
  <c r="G12" i="61"/>
  <c r="H12" i="61"/>
  <c r="I12" i="61"/>
  <c r="J12" i="61"/>
  <c r="K12" i="61"/>
  <c r="O12" i="61"/>
  <c r="P12" i="61"/>
  <c r="O13" i="61"/>
  <c r="P13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2" i="61"/>
  <c r="P32" i="61"/>
  <c r="O33" i="61"/>
  <c r="P33" i="61"/>
  <c r="O34" i="61"/>
  <c r="P34" i="61"/>
  <c r="O35" i="61"/>
  <c r="P35" i="61"/>
  <c r="O36" i="61"/>
  <c r="P36" i="61"/>
  <c r="L3" i="59"/>
  <c r="L3" i="61"/>
  <c r="L3" i="58"/>
  <c r="L3" i="57"/>
  <c r="M36" i="61"/>
  <c r="L36" i="61"/>
  <c r="M35" i="61"/>
  <c r="L35" i="61"/>
  <c r="M34" i="61"/>
  <c r="M33" i="61"/>
  <c r="M32" i="61"/>
  <c r="L31" i="61"/>
  <c r="M30" i="61"/>
  <c r="L30" i="61"/>
  <c r="M29" i="61"/>
  <c r="L29" i="61"/>
  <c r="M28" i="61"/>
  <c r="L28" i="61"/>
  <c r="M27" i="61"/>
  <c r="L27" i="61"/>
  <c r="M26" i="61"/>
  <c r="L26" i="61"/>
  <c r="M25" i="61"/>
  <c r="M24" i="61"/>
  <c r="L24" i="61"/>
  <c r="M23" i="61"/>
  <c r="L23" i="61"/>
  <c r="M22" i="61"/>
  <c r="L22" i="61"/>
  <c r="M21" i="61"/>
  <c r="L21" i="61"/>
  <c r="M20" i="61"/>
  <c r="L20" i="61"/>
  <c r="L19" i="61"/>
  <c r="M18" i="61"/>
  <c r="L18" i="61"/>
  <c r="M17" i="61"/>
  <c r="L17" i="61"/>
  <c r="M16" i="61"/>
  <c r="M15" i="61"/>
  <c r="L15" i="61"/>
  <c r="M14" i="61"/>
  <c r="L14" i="61"/>
  <c r="M13" i="61"/>
  <c r="M12" i="61"/>
  <c r="E12" i="61"/>
  <c r="E11" i="61"/>
  <c r="L11" i="61"/>
  <c r="H10" i="61"/>
  <c r="G10" i="61"/>
  <c r="F10" i="61"/>
  <c r="M10" i="61"/>
  <c r="K9" i="61"/>
  <c r="H9" i="61"/>
  <c r="I9" i="61"/>
  <c r="O9" i="61"/>
  <c r="G9" i="61"/>
  <c r="M9" i="61"/>
  <c r="F9" i="61"/>
  <c r="E9" i="61"/>
  <c r="H8" i="61"/>
  <c r="G8" i="61"/>
  <c r="G7" i="61"/>
  <c r="F8" i="61"/>
  <c r="F7" i="61"/>
  <c r="E8" i="61"/>
  <c r="E7" i="61"/>
  <c r="O31" i="61"/>
  <c r="M11" i="61"/>
  <c r="L12" i="61"/>
  <c r="M19" i="61"/>
  <c r="M31" i="61"/>
  <c r="L32" i="61"/>
  <c r="L9" i="61"/>
  <c r="L13" i="61"/>
  <c r="L25" i="61"/>
  <c r="L33" i="61"/>
  <c r="L16" i="61"/>
  <c r="L34" i="61"/>
  <c r="P31" i="61"/>
  <c r="M92" i="59"/>
  <c r="L92" i="59"/>
  <c r="M87" i="59"/>
  <c r="L87" i="59"/>
  <c r="M85" i="59"/>
  <c r="L85" i="59"/>
  <c r="M83" i="59"/>
  <c r="L83" i="59"/>
  <c r="O83" i="59"/>
  <c r="M82" i="59"/>
  <c r="L82" i="59"/>
  <c r="M80" i="59"/>
  <c r="L80" i="59"/>
  <c r="M78" i="59"/>
  <c r="L78" i="59"/>
  <c r="O78" i="59"/>
  <c r="M75" i="59"/>
  <c r="L75" i="59"/>
  <c r="M61" i="59"/>
  <c r="L61" i="59"/>
  <c r="M59" i="59"/>
  <c r="L59" i="59"/>
  <c r="O58" i="59"/>
  <c r="M57" i="59"/>
  <c r="L57" i="59"/>
  <c r="O57" i="59"/>
  <c r="M56" i="59"/>
  <c r="L56" i="59"/>
  <c r="M55" i="59"/>
  <c r="L55" i="59"/>
  <c r="O55" i="59"/>
  <c r="M54" i="59"/>
  <c r="L54" i="59"/>
  <c r="M53" i="59"/>
  <c r="L53" i="59"/>
  <c r="O53" i="59"/>
  <c r="M51" i="59"/>
  <c r="L51" i="59"/>
  <c r="M50" i="59"/>
  <c r="L50" i="59"/>
  <c r="O50" i="59"/>
  <c r="M49" i="59"/>
  <c r="L49" i="59"/>
  <c r="M47" i="59"/>
  <c r="L47" i="59"/>
  <c r="M45" i="59"/>
  <c r="L45" i="59"/>
  <c r="M43" i="59"/>
  <c r="L43" i="59"/>
  <c r="M42" i="59"/>
  <c r="L42" i="59"/>
  <c r="O42" i="59"/>
  <c r="M39" i="59"/>
  <c r="L39" i="59"/>
  <c r="M38" i="59"/>
  <c r="L38" i="59"/>
  <c r="M37" i="59"/>
  <c r="L37" i="59"/>
  <c r="M35" i="59"/>
  <c r="L35" i="59"/>
  <c r="O35" i="59"/>
  <c r="M33" i="59"/>
  <c r="L33" i="59"/>
  <c r="M32" i="59"/>
  <c r="L32" i="59"/>
  <c r="M31" i="59"/>
  <c r="L31" i="59"/>
  <c r="M30" i="59"/>
  <c r="L30" i="59"/>
  <c r="O30" i="59"/>
  <c r="M29" i="59"/>
  <c r="L29" i="59"/>
  <c r="M27" i="59"/>
  <c r="L27" i="59"/>
  <c r="O27" i="59"/>
  <c r="O26" i="59"/>
  <c r="M25" i="59"/>
  <c r="L25" i="59"/>
  <c r="O25" i="59"/>
  <c r="M24" i="59"/>
  <c r="L24" i="59"/>
  <c r="M23" i="59"/>
  <c r="L23" i="59"/>
  <c r="O23" i="59"/>
  <c r="M21" i="59"/>
  <c r="L21" i="59"/>
  <c r="M19" i="59"/>
  <c r="L19" i="59"/>
  <c r="M18" i="59"/>
  <c r="L18" i="59"/>
  <c r="M17" i="59"/>
  <c r="L17" i="59"/>
  <c r="M16" i="59"/>
  <c r="L16" i="59"/>
  <c r="M15" i="59"/>
  <c r="L15" i="59"/>
  <c r="O15" i="59"/>
  <c r="M14" i="59"/>
  <c r="L14" i="59"/>
  <c r="M13" i="59"/>
  <c r="L13" i="59"/>
  <c r="O13" i="59"/>
  <c r="M11" i="59"/>
  <c r="L11" i="59"/>
  <c r="O11" i="59"/>
  <c r="M10" i="59"/>
  <c r="L10" i="59"/>
  <c r="K9" i="59"/>
  <c r="K8" i="59"/>
  <c r="K7" i="59"/>
  <c r="H9" i="59"/>
  <c r="G9" i="59"/>
  <c r="F9" i="59"/>
  <c r="F8" i="59"/>
  <c r="E9" i="59"/>
  <c r="L12" i="59"/>
  <c r="L34" i="59"/>
  <c r="O60" i="59"/>
  <c r="P11" i="59"/>
  <c r="M41" i="59"/>
  <c r="L28" i="59"/>
  <c r="O81" i="59"/>
  <c r="P23" i="59"/>
  <c r="M36" i="59"/>
  <c r="L52" i="59"/>
  <c r="P53" i="59"/>
  <c r="L77" i="59"/>
  <c r="M79" i="59"/>
  <c r="L84" i="59"/>
  <c r="M86" i="59"/>
  <c r="M91" i="59"/>
  <c r="M12" i="59"/>
  <c r="P83" i="59"/>
  <c r="O20" i="59"/>
  <c r="O34" i="59"/>
  <c r="M46" i="59"/>
  <c r="P57" i="59"/>
  <c r="M9" i="59"/>
  <c r="O22" i="59"/>
  <c r="M48" i="59"/>
  <c r="P55" i="59"/>
  <c r="M60" i="59"/>
  <c r="L74" i="59"/>
  <c r="L79" i="59"/>
  <c r="H8" i="59"/>
  <c r="L22" i="59"/>
  <c r="M22" i="59"/>
  <c r="P27" i="59"/>
  <c r="P35" i="59"/>
  <c r="L36" i="59"/>
  <c r="O52" i="59"/>
  <c r="O77" i="59"/>
  <c r="M34" i="59"/>
  <c r="M52" i="59"/>
  <c r="M84" i="59"/>
  <c r="E8" i="59"/>
  <c r="E7" i="59"/>
  <c r="P25" i="59"/>
  <c r="P26" i="59"/>
  <c r="M28" i="59"/>
  <c r="L41" i="59"/>
  <c r="O46" i="59"/>
  <c r="O48" i="59"/>
  <c r="M74" i="59"/>
  <c r="M77" i="59"/>
  <c r="M81" i="59"/>
  <c r="O32" i="59"/>
  <c r="O37" i="59"/>
  <c r="O39" i="59"/>
  <c r="O80" i="59"/>
  <c r="O85" i="59"/>
  <c r="O17" i="59"/>
  <c r="O19" i="59"/>
  <c r="O45" i="59"/>
  <c r="G8" i="59"/>
  <c r="L9" i="59"/>
  <c r="O10" i="59"/>
  <c r="P13" i="59"/>
  <c r="P15" i="59"/>
  <c r="P17" i="59"/>
  <c r="P19" i="59"/>
  <c r="P20" i="59"/>
  <c r="O24" i="59"/>
  <c r="P30" i="59"/>
  <c r="P32" i="59"/>
  <c r="O36" i="59"/>
  <c r="P37" i="59"/>
  <c r="P39" i="59"/>
  <c r="O41" i="59"/>
  <c r="P42" i="59"/>
  <c r="P44" i="59"/>
  <c r="P45" i="59"/>
  <c r="L46" i="59"/>
  <c r="O47" i="59"/>
  <c r="P50" i="59"/>
  <c r="O54" i="59"/>
  <c r="O56" i="59"/>
  <c r="O59" i="59"/>
  <c r="L81" i="59"/>
  <c r="O82" i="59"/>
  <c r="O84" i="59"/>
  <c r="L86" i="59"/>
  <c r="O87" i="59"/>
  <c r="I9" i="59"/>
  <c r="I8" i="59"/>
  <c r="I7" i="59"/>
  <c r="J9" i="59"/>
  <c r="O14" i="59"/>
  <c r="O16" i="59"/>
  <c r="O18" i="59"/>
  <c r="O21" i="59"/>
  <c r="O29" i="59"/>
  <c r="O31" i="59"/>
  <c r="O33" i="59"/>
  <c r="O38" i="59"/>
  <c r="O43" i="59"/>
  <c r="O44" i="59"/>
  <c r="P46" i="59"/>
  <c r="L48" i="59"/>
  <c r="O49" i="59"/>
  <c r="O51" i="59"/>
  <c r="P54" i="59"/>
  <c r="P56" i="59"/>
  <c r="P58" i="59"/>
  <c r="P59" i="59"/>
  <c r="L60" i="59"/>
  <c r="O61" i="59"/>
  <c r="O75" i="59"/>
  <c r="P81" i="59"/>
  <c r="L91" i="59"/>
  <c r="O92" i="59"/>
  <c r="P14" i="59"/>
  <c r="P16" i="59"/>
  <c r="P18" i="59"/>
  <c r="P21" i="59"/>
  <c r="P31" i="59"/>
  <c r="P33" i="59"/>
  <c r="P38" i="59"/>
  <c r="P43" i="59"/>
  <c r="P49" i="59"/>
  <c r="P51" i="59"/>
  <c r="P78" i="59"/>
  <c r="P60" i="59"/>
  <c r="H7" i="59"/>
  <c r="P77" i="59"/>
  <c r="P22" i="59"/>
  <c r="M40" i="59"/>
  <c r="P91" i="59"/>
  <c r="L40" i="59"/>
  <c r="P34" i="59"/>
  <c r="P86" i="59"/>
  <c r="P24" i="59"/>
  <c r="P87" i="59"/>
  <c r="P61" i="59"/>
  <c r="P52" i="59"/>
  <c r="O86" i="59"/>
  <c r="O12" i="59"/>
  <c r="P48" i="59"/>
  <c r="P36" i="59"/>
  <c r="P82" i="59"/>
  <c r="P80" i="59"/>
  <c r="P92" i="59"/>
  <c r="P85" i="59"/>
  <c r="P10" i="59"/>
  <c r="P74" i="59"/>
  <c r="P28" i="59"/>
  <c r="L73" i="59"/>
  <c r="M73" i="59"/>
  <c r="P84" i="59"/>
  <c r="P79" i="59"/>
  <c r="P41" i="59"/>
  <c r="L8" i="59"/>
  <c r="G7" i="59"/>
  <c r="O74" i="59"/>
  <c r="P29" i="59"/>
  <c r="P75" i="59"/>
  <c r="O28" i="59"/>
  <c r="O91" i="59"/>
  <c r="O79" i="59"/>
  <c r="P47" i="59"/>
  <c r="P73" i="59"/>
  <c r="J8" i="59"/>
  <c r="J7" i="59"/>
  <c r="P12" i="59"/>
  <c r="O40" i="59"/>
  <c r="O73" i="59"/>
  <c r="P40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9" i="58"/>
  <c r="K8" i="58"/>
  <c r="H9" i="58"/>
  <c r="H8" i="58"/>
  <c r="G9" i="58"/>
  <c r="M9" i="58"/>
  <c r="F9" i="58"/>
  <c r="F8" i="58"/>
  <c r="E9" i="58"/>
  <c r="E8" i="58"/>
  <c r="M77" i="57"/>
  <c r="L77" i="57"/>
  <c r="M76" i="57"/>
  <c r="M75" i="57"/>
  <c r="L75" i="57"/>
  <c r="M74" i="57"/>
  <c r="M73" i="57"/>
  <c r="L73" i="57"/>
  <c r="O73" i="57"/>
  <c r="M72" i="57"/>
  <c r="L72" i="57"/>
  <c r="M71" i="57"/>
  <c r="L71" i="57"/>
  <c r="P71" i="57"/>
  <c r="O71" i="57"/>
  <c r="M70" i="57"/>
  <c r="L70" i="57"/>
  <c r="M69" i="57"/>
  <c r="O69" i="57"/>
  <c r="M68" i="57"/>
  <c r="L68" i="57"/>
  <c r="L67" i="57"/>
  <c r="M67" i="57"/>
  <c r="M66" i="57"/>
  <c r="L66" i="57"/>
  <c r="O66" i="57"/>
  <c r="M65" i="57"/>
  <c r="P65" i="57"/>
  <c r="L65" i="57"/>
  <c r="O65" i="57"/>
  <c r="M64" i="57"/>
  <c r="L64" i="57"/>
  <c r="L63" i="57"/>
  <c r="M63" i="57"/>
  <c r="M61" i="57"/>
  <c r="L61" i="57"/>
  <c r="L60" i="57"/>
  <c r="M60" i="57"/>
  <c r="M59" i="57"/>
  <c r="L59" i="57"/>
  <c r="P59" i="57"/>
  <c r="O59" i="57"/>
  <c r="P58" i="57"/>
  <c r="O58" i="57"/>
  <c r="M57" i="57"/>
  <c r="L57" i="57"/>
  <c r="P57" i="57"/>
  <c r="O57" i="57"/>
  <c r="M56" i="57"/>
  <c r="L56" i="57"/>
  <c r="P56" i="57"/>
  <c r="O56" i="57"/>
  <c r="M55" i="57"/>
  <c r="L55" i="57"/>
  <c r="P55" i="57"/>
  <c r="O55" i="57"/>
  <c r="M54" i="57"/>
  <c r="L54" i="57"/>
  <c r="P54" i="57"/>
  <c r="O54" i="57"/>
  <c r="M53" i="57"/>
  <c r="L53" i="57"/>
  <c r="P53" i="57"/>
  <c r="O53" i="57"/>
  <c r="M52" i="57"/>
  <c r="M51" i="57"/>
  <c r="L51" i="57"/>
  <c r="O50" i="57"/>
  <c r="M50" i="57"/>
  <c r="L50" i="57"/>
  <c r="M49" i="57"/>
  <c r="L49" i="57"/>
  <c r="L48" i="57"/>
  <c r="M48" i="57"/>
  <c r="M47" i="57"/>
  <c r="L47" i="57"/>
  <c r="P46" i="57"/>
  <c r="O47" i="57"/>
  <c r="O46" i="57"/>
  <c r="M45" i="57"/>
  <c r="L45" i="57"/>
  <c r="O45" i="57"/>
  <c r="M43" i="57"/>
  <c r="L43" i="57"/>
  <c r="M42" i="57"/>
  <c r="L42" i="57"/>
  <c r="O42" i="57"/>
  <c r="L41" i="57"/>
  <c r="M41" i="57"/>
  <c r="M39" i="57"/>
  <c r="L39" i="57"/>
  <c r="O39" i="57"/>
  <c r="M38" i="57"/>
  <c r="L38" i="57"/>
  <c r="O37" i="57"/>
  <c r="M37" i="57"/>
  <c r="L37" i="57"/>
  <c r="L36" i="57"/>
  <c r="M36" i="57"/>
  <c r="P35" i="57"/>
  <c r="M35" i="57"/>
  <c r="L35" i="57"/>
  <c r="O35" i="57"/>
  <c r="M34" i="57"/>
  <c r="P34" i="57"/>
  <c r="L34" i="57"/>
  <c r="O34" i="57"/>
  <c r="M33" i="57"/>
  <c r="L33" i="57"/>
  <c r="M32" i="57"/>
  <c r="L32" i="57"/>
  <c r="O32" i="57"/>
  <c r="M31" i="57"/>
  <c r="L31" i="57"/>
  <c r="M30" i="57"/>
  <c r="L30" i="57"/>
  <c r="O30" i="57"/>
  <c r="M29" i="57"/>
  <c r="L29" i="57"/>
  <c r="M28" i="57"/>
  <c r="L28" i="57"/>
  <c r="M27" i="57"/>
  <c r="L27" i="57"/>
  <c r="O26" i="57"/>
  <c r="M25" i="57"/>
  <c r="L25" i="57"/>
  <c r="P25" i="57"/>
  <c r="O25" i="57"/>
  <c r="M24" i="57"/>
  <c r="L24" i="57"/>
  <c r="P24" i="57"/>
  <c r="M23" i="57"/>
  <c r="L23" i="57"/>
  <c r="P23" i="57"/>
  <c r="O23" i="57"/>
  <c r="M22" i="57"/>
  <c r="O22" i="57"/>
  <c r="M21" i="57"/>
  <c r="L21" i="57"/>
  <c r="P21" i="57"/>
  <c r="O20" i="57"/>
  <c r="P20" i="57"/>
  <c r="M19" i="57"/>
  <c r="L19" i="57"/>
  <c r="M18" i="57"/>
  <c r="L18" i="57"/>
  <c r="O17" i="57"/>
  <c r="M17" i="57"/>
  <c r="L17" i="57"/>
  <c r="M16" i="57"/>
  <c r="L16" i="57"/>
  <c r="M15" i="57"/>
  <c r="L15" i="57"/>
  <c r="O15" i="57"/>
  <c r="M14" i="57"/>
  <c r="L14" i="57"/>
  <c r="M13" i="57"/>
  <c r="L13" i="57"/>
  <c r="O13" i="57"/>
  <c r="L12" i="57"/>
  <c r="M12" i="57"/>
  <c r="P11" i="57"/>
  <c r="M11" i="57"/>
  <c r="L11" i="57"/>
  <c r="O11" i="57"/>
  <c r="M10" i="57"/>
  <c r="L10" i="57"/>
  <c r="K9" i="57"/>
  <c r="K8" i="57"/>
  <c r="I9" i="57"/>
  <c r="H9" i="57"/>
  <c r="H8" i="57"/>
  <c r="G9" i="57"/>
  <c r="L9" i="57"/>
  <c r="F9" i="57"/>
  <c r="F8" i="57"/>
  <c r="F7" i="57"/>
  <c r="E9" i="57"/>
  <c r="E8" i="57"/>
  <c r="B2" i="55"/>
  <c r="O56" i="55"/>
  <c r="O42" i="55"/>
  <c r="O32" i="55"/>
  <c r="F9" i="55"/>
  <c r="G9" i="55"/>
  <c r="E9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I9" i="58"/>
  <c r="J9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P10" i="57"/>
  <c r="P17" i="57"/>
  <c r="P18" i="57"/>
  <c r="L22" i="57"/>
  <c r="M46" i="57"/>
  <c r="L46" i="57"/>
  <c r="P50" i="57"/>
  <c r="O52" i="57"/>
  <c r="O67" i="57"/>
  <c r="P19" i="57"/>
  <c r="P52" i="57"/>
  <c r="O12" i="57"/>
  <c r="P15" i="57"/>
  <c r="P27" i="57"/>
  <c r="P32" i="57"/>
  <c r="P33" i="57"/>
  <c r="P39" i="57"/>
  <c r="M40" i="57"/>
  <c r="L40" i="57"/>
  <c r="O44" i="57"/>
  <c r="P44" i="57"/>
  <c r="L52" i="57"/>
  <c r="P64" i="57"/>
  <c r="P68" i="57"/>
  <c r="P13" i="57"/>
  <c r="O19" i="57"/>
  <c r="P30" i="57"/>
  <c r="P36" i="57"/>
  <c r="P42" i="57"/>
  <c r="P45" i="57"/>
  <c r="O60" i="57"/>
  <c r="O63" i="57"/>
  <c r="P66" i="57"/>
  <c r="O68" i="57"/>
  <c r="O10" i="57"/>
  <c r="O24" i="57"/>
  <c r="O27" i="57"/>
  <c r="L69" i="57"/>
  <c r="O70" i="57"/>
  <c r="P73" i="57"/>
  <c r="L74" i="57"/>
  <c r="O75" i="57"/>
  <c r="J9" i="57"/>
  <c r="J8" i="57"/>
  <c r="J7" i="57"/>
  <c r="O14" i="57"/>
  <c r="O16" i="57"/>
  <c r="O18" i="57"/>
  <c r="O21" i="57"/>
  <c r="P26" i="57"/>
  <c r="O29" i="57"/>
  <c r="O31" i="57"/>
  <c r="O33" i="57"/>
  <c r="O38" i="57"/>
  <c r="O43" i="57"/>
  <c r="P47" i="57"/>
  <c r="O49" i="57"/>
  <c r="O51" i="57"/>
  <c r="O61" i="57"/>
  <c r="O64" i="57"/>
  <c r="P69" i="57"/>
  <c r="L76" i="57"/>
  <c r="O77" i="57"/>
  <c r="P14" i="57"/>
  <c r="P16" i="57"/>
  <c r="P31" i="57"/>
  <c r="P38" i="57"/>
  <c r="P43" i="57"/>
  <c r="P51" i="57"/>
  <c r="E8" i="55"/>
  <c r="E7" i="55"/>
  <c r="P56" i="55"/>
  <c r="O53" i="55"/>
  <c r="O51" i="55"/>
  <c r="O37" i="55"/>
  <c r="O29" i="55"/>
  <c r="P53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J8" i="58"/>
  <c r="J7" i="58"/>
  <c r="G7" i="58"/>
  <c r="P10" i="58"/>
  <c r="P77" i="58"/>
  <c r="P73" i="58"/>
  <c r="P37" i="58"/>
  <c r="I8" i="58"/>
  <c r="I7" i="58"/>
  <c r="P9" i="58"/>
  <c r="P67" i="58"/>
  <c r="P62" i="58"/>
  <c r="P12" i="58"/>
  <c r="O72" i="58"/>
  <c r="O9" i="58"/>
  <c r="O76" i="58"/>
  <c r="O67" i="58"/>
  <c r="P49" i="58"/>
  <c r="O36" i="58"/>
  <c r="P13" i="58"/>
  <c r="L62" i="57"/>
  <c r="M62" i="57"/>
  <c r="P41" i="57"/>
  <c r="O36" i="57"/>
  <c r="P77" i="57"/>
  <c r="P60" i="57"/>
  <c r="P28" i="57"/>
  <c r="O41" i="57"/>
  <c r="P72" i="57"/>
  <c r="P67" i="57"/>
  <c r="O72" i="57"/>
  <c r="P37" i="57"/>
  <c r="P22" i="57"/>
  <c r="I8" i="57"/>
  <c r="P75" i="57"/>
  <c r="P29" i="57"/>
  <c r="P48" i="57"/>
  <c r="P61" i="57"/>
  <c r="P76" i="57"/>
  <c r="P74" i="57"/>
  <c r="O76" i="57"/>
  <c r="O28" i="57"/>
  <c r="P63" i="57"/>
  <c r="P62" i="57"/>
  <c r="P70" i="57"/>
  <c r="P12" i="57"/>
  <c r="P49" i="57"/>
  <c r="O74" i="57"/>
  <c r="O48" i="57"/>
  <c r="O40" i="58"/>
  <c r="O62" i="58"/>
  <c r="I7" i="57"/>
  <c r="O40" i="57"/>
  <c r="O62" i="57"/>
  <c r="P40" i="57"/>
  <c r="P40" i="58"/>
  <c r="P7" i="59"/>
  <c r="O9" i="59"/>
  <c r="P9" i="59"/>
  <c r="P8" i="59"/>
  <c r="L7" i="59"/>
  <c r="M8" i="59"/>
  <c r="F7" i="59"/>
  <c r="O8" i="59"/>
  <c r="L9" i="58"/>
  <c r="F7" i="58"/>
  <c r="M8" i="58"/>
  <c r="M7" i="58"/>
  <c r="E7" i="58"/>
  <c r="L7" i="58"/>
  <c r="L8" i="58"/>
  <c r="O8" i="58"/>
  <c r="H7" i="58"/>
  <c r="O7" i="58"/>
  <c r="O3" i="58"/>
  <c r="P8" i="58"/>
  <c r="K7" i="58"/>
  <c r="P7" i="58"/>
  <c r="J9" i="61"/>
  <c r="P9" i="61"/>
  <c r="E10" i="61"/>
  <c r="H7" i="61"/>
  <c r="I7" i="61"/>
  <c r="O7" i="61"/>
  <c r="P11" i="61"/>
  <c r="O11" i="61"/>
  <c r="I8" i="61"/>
  <c r="O8" i="61"/>
  <c r="L8" i="61"/>
  <c r="M8" i="61"/>
  <c r="L7" i="61"/>
  <c r="M7" i="61"/>
  <c r="K8" i="61"/>
  <c r="K7" i="61"/>
  <c r="L10" i="61"/>
  <c r="I10" i="61"/>
  <c r="G8" i="57"/>
  <c r="M9" i="57"/>
  <c r="O9" i="57"/>
  <c r="O8" i="57"/>
  <c r="H7" i="57"/>
  <c r="K7" i="57"/>
  <c r="P8" i="57"/>
  <c r="L8" i="57"/>
  <c r="P7" i="57"/>
  <c r="P9" i="57"/>
  <c r="B2" i="57"/>
  <c r="B2" i="58"/>
  <c r="B2" i="61"/>
  <c r="B2" i="59"/>
  <c r="M7" i="59"/>
  <c r="O7" i="59"/>
  <c r="O3" i="59"/>
  <c r="J7" i="61"/>
  <c r="P7" i="61"/>
  <c r="J10" i="61"/>
  <c r="P10" i="61"/>
  <c r="O10" i="61"/>
  <c r="O3" i="61"/>
  <c r="J8" i="61"/>
  <c r="P8" i="61"/>
  <c r="M8" i="57"/>
  <c r="G7" i="57"/>
  <c r="M7" i="57"/>
  <c r="O7" i="57"/>
  <c r="O3" i="57"/>
  <c r="L7" i="57"/>
  <c r="O27" i="55"/>
  <c r="P27" i="55"/>
  <c r="P24" i="55"/>
  <c r="O54" i="55"/>
  <c r="P54" i="55"/>
  <c r="O59" i="55"/>
  <c r="P59" i="55"/>
  <c r="P30" i="55"/>
  <c r="O43" i="55"/>
  <c r="P43" i="55"/>
  <c r="O33" i="55"/>
  <c r="P33" i="55"/>
  <c r="P50" i="55"/>
  <c r="O50" i="55"/>
  <c r="O57" i="55"/>
  <c r="O55" i="55"/>
  <c r="P55" i="55"/>
  <c r="P11" i="55"/>
  <c r="O44" i="55"/>
  <c r="P44" i="55"/>
  <c r="O31" i="55"/>
  <c r="P31" i="55"/>
  <c r="P21" i="55"/>
  <c r="P17" i="55"/>
  <c r="O17" i="55"/>
  <c r="K7" i="55"/>
  <c r="P26" i="55"/>
  <c r="O26" i="55"/>
  <c r="P58" i="55"/>
  <c r="O58" i="55"/>
  <c r="P15" i="55"/>
  <c r="O15" i="55"/>
  <c r="P38" i="55"/>
  <c r="O38" i="55"/>
  <c r="O52" i="55"/>
  <c r="O20" i="55"/>
  <c r="P20" i="55"/>
  <c r="O41" i="55"/>
  <c r="O13" i="55"/>
  <c r="O16" i="55"/>
  <c r="O10" i="55"/>
  <c r="P13" i="55"/>
  <c r="P19" i="55"/>
  <c r="O24" i="55"/>
  <c r="O21" i="55"/>
  <c r="H9" i="55"/>
  <c r="H8" i="55"/>
  <c r="L9" i="55"/>
  <c r="O30" i="55"/>
  <c r="F8" i="55"/>
  <c r="O28" i="55"/>
  <c r="M9" i="55"/>
  <c r="O11" i="55"/>
  <c r="O60" i="55"/>
  <c r="P14" i="55"/>
  <c r="O39" i="55"/>
  <c r="P36" i="55"/>
  <c r="O61" i="55"/>
  <c r="P52" i="55"/>
  <c r="P57" i="55"/>
  <c r="O18" i="55"/>
  <c r="O35" i="55"/>
  <c r="P29" i="55"/>
  <c r="P28" i="55"/>
  <c r="P49" i="55"/>
  <c r="O49" i="55"/>
  <c r="P25" i="55"/>
  <c r="O25" i="55"/>
  <c r="F7" i="55"/>
  <c r="O75" i="55"/>
  <c r="P47" i="55"/>
  <c r="O47" i="55"/>
  <c r="P42" i="55"/>
  <c r="O36" i="55"/>
  <c r="O71" i="55"/>
  <c r="P71" i="55"/>
  <c r="P77" i="55"/>
  <c r="O77" i="55"/>
  <c r="O64" i="55"/>
  <c r="H7" i="55"/>
  <c r="O12" i="55"/>
  <c r="I9" i="55"/>
  <c r="J9" i="55"/>
  <c r="O23" i="55"/>
  <c r="O73" i="55"/>
  <c r="P73" i="55"/>
  <c r="G8" i="55"/>
  <c r="P37" i="55"/>
  <c r="O22" i="55"/>
  <c r="O70" i="55"/>
  <c r="P69" i="55"/>
  <c r="P66" i="55"/>
  <c r="O66" i="55"/>
  <c r="P45" i="55"/>
  <c r="O45" i="55"/>
  <c r="O68" i="55"/>
  <c r="P68" i="55"/>
  <c r="O14" i="55"/>
  <c r="P18" i="55"/>
  <c r="I8" i="55"/>
  <c r="P9" i="55"/>
  <c r="P76" i="55"/>
  <c r="P39" i="55"/>
  <c r="P65" i="55"/>
  <c r="O65" i="55"/>
  <c r="P46" i="55"/>
  <c r="O46" i="55"/>
  <c r="P12" i="55"/>
  <c r="J8" i="55"/>
  <c r="P70" i="55"/>
  <c r="P34" i="55"/>
  <c r="O34" i="55"/>
  <c r="P10" i="55"/>
  <c r="P72" i="55"/>
  <c r="O72" i="55"/>
  <c r="O9" i="55"/>
  <c r="P64" i="55"/>
  <c r="P75" i="55"/>
  <c r="P35" i="55"/>
  <c r="O69" i="55"/>
  <c r="P67" i="55"/>
  <c r="P23" i="55"/>
  <c r="L8" i="55"/>
  <c r="G7" i="55"/>
  <c r="M8" i="55"/>
  <c r="P48" i="55"/>
  <c r="O48" i="55"/>
  <c r="P22" i="55"/>
  <c r="P41" i="55"/>
  <c r="P61" i="55"/>
  <c r="O76" i="55"/>
  <c r="P63" i="55"/>
  <c r="O63" i="55"/>
  <c r="P74" i="55"/>
  <c r="O74" i="55"/>
  <c r="P60" i="55"/>
  <c r="O67" i="55"/>
  <c r="L7" i="55"/>
  <c r="M7" i="55"/>
  <c r="P62" i="55"/>
  <c r="O62" i="55"/>
  <c r="P40" i="55"/>
  <c r="O40" i="55"/>
  <c r="P8" i="55"/>
  <c r="I7" i="55"/>
  <c r="J7" i="55"/>
  <c r="O8" i="55"/>
  <c r="P7" i="55"/>
  <c r="O7" i="55"/>
  <c r="O3" i="55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<sst xmlns="http://schemas.openxmlformats.org/spreadsheetml/2006/main" count="437" uniqueCount="119">
  <si>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</si>
  <si>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</si>
  <si>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</si>
  <si>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</si>
  <si>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</si>
  <si>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</si>
  <si>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</si>
  <si>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</si>
  <si>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</si>
  <si>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</si>
  <si>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</si>
  <si>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</si>
  <si>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</si>
  <si>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</si>
  <si>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</si>
  <si>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</si>
  <si>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</si>
  <si>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</si>
  <si>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</si>
  <si>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</si>
  <si>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</si>
  <si>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</si>
  <si>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</si>
  <si>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</si>
  <si>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</si>
  <si>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</si>
  <si>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</si>
  <si>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</si>
  <si>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</si>
  <si>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</si>
  <si>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</si>
  <si>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</si>
  <si>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</si>
  <si>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</si>
  <si>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</si>
  <si>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</si>
  <si>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</si>
  <si>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</si>
  <si>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</si>
  <si>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</si>
  <si>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</si>
  <si>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</si>
  <si>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</si>
  <si>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</si>
  <si>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</si>
  <si>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</si>
  <si>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</si>
  <si>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</si>
  <si>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</si>
  <si>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</si>
  <si>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</si>
  <si>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</si>
  <si>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</si>
  <si>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</si>
  <si>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</si>
  <si>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</si>
  <si>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</si>
  <si>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</si>
  <si>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</si>
  <si>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</si>
  <si>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</si>
  <si>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</si>
  <si>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</si>
  <si>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</si>
  <si>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</si>
  <si>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</si>
  <si>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</si>
  <si>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</si>
  <si>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</si>
  <si>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</si>
  <si>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</si>
  <si>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</si>
  <si>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</si>
  <si>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</si>
  <si>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</si>
  <si>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</si>
  <si>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</si>
  <si>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</si>
  <si>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</si>
  <si>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</si>
  <si>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</si>
  <si>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</si>
  <si>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</si>
  <si>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</si>
  <si>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</si>
  <si>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</si>
  <si>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</si>
  <si>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</si>
  <si>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</si>
  <si>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</si>
  <si>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</si>
  <si>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</si>
  <si>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</si>
  <si>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</si>
  <si>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</si>
  <si>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</si>
  <si>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</si>
  <si>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</si>
  <si>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</si>
  <si>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</si>
  <si>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</si>
  <si>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</si>
  <si>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</si>
  <si>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</si>
  <si>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</si>
  <si>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</si>
  <si>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</si>
  <si>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</si>
  <si>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</si>
  <si>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</si>
  <si>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</si>
  <si>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</si>
  <si>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</si>
  <si>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</si>
  <si>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</si>
  <si>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</si>
  <si>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</si>
  <si>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4 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</si>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</sst>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4" name="Line 1">
          <a:extLst>
            <a:ext uri="{FF2B5EF4-FFF2-40B4-BE49-F238E27FC236}">
              <a16:creationId xmlns:a16="http://schemas.microsoft.com/office/drawing/2014/main" id="{7A455E31-A9AC-BDFE-3276-4E147E6EE6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5" name="Line 1">
          <a:extLst>
            <a:ext uri="{FF2B5EF4-FFF2-40B4-BE49-F238E27FC236}">
              <a16:creationId xmlns:a16="http://schemas.microsoft.com/office/drawing/2014/main" id="{7476243F-9572-3D6C-CB02-D37D79BD7D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6" name="Line 1">
          <a:extLst>
            <a:ext uri="{FF2B5EF4-FFF2-40B4-BE49-F238E27FC236}">
              <a16:creationId xmlns:a16="http://schemas.microsoft.com/office/drawing/2014/main" id="{7DB7C75E-2320-75ED-F215-DDE134C5EE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7" name="Line 1">
          <a:extLst>
            <a:ext uri="{FF2B5EF4-FFF2-40B4-BE49-F238E27FC236}">
              <a16:creationId xmlns:a16="http://schemas.microsoft.com/office/drawing/2014/main" id="{097097C3-C1FC-C928-D66A-733E1FD827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8" name="Line 1">
          <a:extLst>
            <a:ext uri="{FF2B5EF4-FFF2-40B4-BE49-F238E27FC236}">
              <a16:creationId xmlns:a16="http://schemas.microsoft.com/office/drawing/2014/main" id="{728DD477-807A-2F60-ADE8-84A4F77FB0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9" name="Line 1">
          <a:extLst>
            <a:ext uri="{FF2B5EF4-FFF2-40B4-BE49-F238E27FC236}">
              <a16:creationId xmlns:a16="http://schemas.microsoft.com/office/drawing/2014/main" id="{8093D794-C1B6-60DF-ED30-6A1572DA79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0" name="Line 1">
          <a:extLst>
            <a:ext uri="{FF2B5EF4-FFF2-40B4-BE49-F238E27FC236}">
              <a16:creationId xmlns:a16="http://schemas.microsoft.com/office/drawing/2014/main" id="{81115AB9-2CF8-CC85-260E-28440FC078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1" name="Line 1">
          <a:extLst>
            <a:ext uri="{FF2B5EF4-FFF2-40B4-BE49-F238E27FC236}">
              <a16:creationId xmlns:a16="http://schemas.microsoft.com/office/drawing/2014/main" id="{396FE67B-129C-5803-F3CE-428FF402E3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2" name="Line 1">
          <a:extLst>
            <a:ext uri="{FF2B5EF4-FFF2-40B4-BE49-F238E27FC236}">
              <a16:creationId xmlns:a16="http://schemas.microsoft.com/office/drawing/2014/main" id="{60FD3067-E8BD-2B5B-3FA0-CFB60379D5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3" name="Line 1">
          <a:extLst>
            <a:ext uri="{FF2B5EF4-FFF2-40B4-BE49-F238E27FC236}">
              <a16:creationId xmlns:a16="http://schemas.microsoft.com/office/drawing/2014/main" id="{79B8D517-BB47-F0A9-94CE-A05EC77EEF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4" name="Line 1">
          <a:extLst>
            <a:ext uri="{FF2B5EF4-FFF2-40B4-BE49-F238E27FC236}">
              <a16:creationId xmlns:a16="http://schemas.microsoft.com/office/drawing/2014/main" id="{9E5592D8-D1A2-9458-C675-5E452A5E7C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5" name="Line 1">
          <a:extLst>
            <a:ext uri="{FF2B5EF4-FFF2-40B4-BE49-F238E27FC236}">
              <a16:creationId xmlns:a16="http://schemas.microsoft.com/office/drawing/2014/main" id="{690C1FED-2D17-4BE2-F2E1-8B1F1C90E6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6" name="Line 1">
          <a:extLst>
            <a:ext uri="{FF2B5EF4-FFF2-40B4-BE49-F238E27FC236}">
              <a16:creationId xmlns:a16="http://schemas.microsoft.com/office/drawing/2014/main" id="{16C5C840-C93B-BF87-7CF9-ABFD39827A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7" name="Line 1">
          <a:extLst>
            <a:ext uri="{FF2B5EF4-FFF2-40B4-BE49-F238E27FC236}">
              <a16:creationId xmlns:a16="http://schemas.microsoft.com/office/drawing/2014/main" id="{8C5E67C9-93B1-7837-6748-F2D646DB05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8" name="Line 1">
          <a:extLst>
            <a:ext uri="{FF2B5EF4-FFF2-40B4-BE49-F238E27FC236}">
              <a16:creationId xmlns:a16="http://schemas.microsoft.com/office/drawing/2014/main" id="{0C792E19-CDEA-4B9B-15CD-8BA5CC5FF0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9" name="Line 1">
          <a:extLst>
            <a:ext uri="{FF2B5EF4-FFF2-40B4-BE49-F238E27FC236}">
              <a16:creationId xmlns:a16="http://schemas.microsoft.com/office/drawing/2014/main" id="{0BC70127-B0E4-8412-B3EA-CB487F8A81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0" name="Line 1">
          <a:extLst>
            <a:ext uri="{FF2B5EF4-FFF2-40B4-BE49-F238E27FC236}">
              <a16:creationId xmlns:a16="http://schemas.microsoft.com/office/drawing/2014/main" id="{71C79315-5D98-FD8A-E445-39B7583D9E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1" name="Line 1">
          <a:extLst>
            <a:ext uri="{FF2B5EF4-FFF2-40B4-BE49-F238E27FC236}">
              <a16:creationId xmlns:a16="http://schemas.microsoft.com/office/drawing/2014/main" id="{06428A82-8332-F28D-D06C-8887FD83BA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2" name="Line 1">
          <a:extLst>
            <a:ext uri="{FF2B5EF4-FFF2-40B4-BE49-F238E27FC236}">
              <a16:creationId xmlns:a16="http://schemas.microsoft.com/office/drawing/2014/main" id="{83118911-E7D4-A005-F978-789771B2F6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3" name="Line 1">
          <a:extLst>
            <a:ext uri="{FF2B5EF4-FFF2-40B4-BE49-F238E27FC236}">
              <a16:creationId xmlns:a16="http://schemas.microsoft.com/office/drawing/2014/main" id="{E8B500E4-4091-738C-A411-0A1D5EFAE7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4" name="Line 1">
          <a:extLst>
            <a:ext uri="{FF2B5EF4-FFF2-40B4-BE49-F238E27FC236}">
              <a16:creationId xmlns:a16="http://schemas.microsoft.com/office/drawing/2014/main" id="{3F487915-27EE-04E9-736C-1DFB66EAE6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5" name="Line 1">
          <a:extLst>
            <a:ext uri="{FF2B5EF4-FFF2-40B4-BE49-F238E27FC236}">
              <a16:creationId xmlns:a16="http://schemas.microsoft.com/office/drawing/2014/main" id="{4DAFAD9E-D36A-7AFB-3185-ECBFB6463D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6" name="Line 1">
          <a:extLst>
            <a:ext uri="{FF2B5EF4-FFF2-40B4-BE49-F238E27FC236}">
              <a16:creationId xmlns:a16="http://schemas.microsoft.com/office/drawing/2014/main" id="{0DC59EBE-E8C9-6101-A3E9-A8FF404E28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7" name="Line 1">
          <a:extLst>
            <a:ext uri="{FF2B5EF4-FFF2-40B4-BE49-F238E27FC236}">
              <a16:creationId xmlns:a16="http://schemas.microsoft.com/office/drawing/2014/main" id="{9F6EC838-6BCA-9139-DBA5-7C6A7896DE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8" name="Line 1">
          <a:extLst>
            <a:ext uri="{FF2B5EF4-FFF2-40B4-BE49-F238E27FC236}">
              <a16:creationId xmlns:a16="http://schemas.microsoft.com/office/drawing/2014/main" id="{346E5385-0421-63E2-19E9-A01CF93B5A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9" name="Line 1">
          <a:extLst>
            <a:ext uri="{FF2B5EF4-FFF2-40B4-BE49-F238E27FC236}">
              <a16:creationId xmlns:a16="http://schemas.microsoft.com/office/drawing/2014/main" id="{5BF43D71-3E57-915A-F513-7976E221E2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0" name="Line 1">
          <a:extLst>
            <a:ext uri="{FF2B5EF4-FFF2-40B4-BE49-F238E27FC236}">
              <a16:creationId xmlns:a16="http://schemas.microsoft.com/office/drawing/2014/main" id="{3506727E-8539-B394-E9AB-7233A20F33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1" name="Line 1">
          <a:extLst>
            <a:ext uri="{FF2B5EF4-FFF2-40B4-BE49-F238E27FC236}">
              <a16:creationId xmlns:a16="http://schemas.microsoft.com/office/drawing/2014/main" id="{21CCEA8D-EE49-9298-7330-DDCD3652E6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2" name="Line 1">
          <a:extLst>
            <a:ext uri="{FF2B5EF4-FFF2-40B4-BE49-F238E27FC236}">
              <a16:creationId xmlns:a16="http://schemas.microsoft.com/office/drawing/2014/main" id="{F6131D66-7961-7E91-C913-80AA3B871C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3" name="Line 1">
          <a:extLst>
            <a:ext uri="{FF2B5EF4-FFF2-40B4-BE49-F238E27FC236}">
              <a16:creationId xmlns:a16="http://schemas.microsoft.com/office/drawing/2014/main" id="{5387155F-3047-F979-93D8-53BDB34AC0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4" name="Line 1">
          <a:extLst>
            <a:ext uri="{FF2B5EF4-FFF2-40B4-BE49-F238E27FC236}">
              <a16:creationId xmlns:a16="http://schemas.microsoft.com/office/drawing/2014/main" id="{ABED845B-CC27-72B4-A810-DE8A497B24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5" name="Line 1">
          <a:extLst>
            <a:ext uri="{FF2B5EF4-FFF2-40B4-BE49-F238E27FC236}">
              <a16:creationId xmlns:a16="http://schemas.microsoft.com/office/drawing/2014/main" id="{2890EAFE-E735-6053-D37B-0791705BD9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6" name="Line 1">
          <a:extLst>
            <a:ext uri="{FF2B5EF4-FFF2-40B4-BE49-F238E27FC236}">
              <a16:creationId xmlns:a16="http://schemas.microsoft.com/office/drawing/2014/main" id="{2AFE1670-9527-E325-D8C2-937263371A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7" name="Line 1">
          <a:extLst>
            <a:ext uri="{FF2B5EF4-FFF2-40B4-BE49-F238E27FC236}">
              <a16:creationId xmlns:a16="http://schemas.microsoft.com/office/drawing/2014/main" id="{95736733-8903-3CFB-F711-E4DAD09731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8" name="Line 1">
          <a:extLst>
            <a:ext uri="{FF2B5EF4-FFF2-40B4-BE49-F238E27FC236}">
              <a16:creationId xmlns:a16="http://schemas.microsoft.com/office/drawing/2014/main" id="{3BBBA531-AC4B-6DA8-9A9D-B9F7B02D7A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9" name="Line 1">
          <a:extLst>
            <a:ext uri="{FF2B5EF4-FFF2-40B4-BE49-F238E27FC236}">
              <a16:creationId xmlns:a16="http://schemas.microsoft.com/office/drawing/2014/main" id="{CF073C40-F3BC-EDB7-12BC-62EAAF780E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0" name="Line 1">
          <a:extLst>
            <a:ext uri="{FF2B5EF4-FFF2-40B4-BE49-F238E27FC236}">
              <a16:creationId xmlns:a16="http://schemas.microsoft.com/office/drawing/2014/main" id="{2FF6BD0E-F3F7-53D7-D714-DCE6B2ACFA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1" name="Line 1">
          <a:extLst>
            <a:ext uri="{FF2B5EF4-FFF2-40B4-BE49-F238E27FC236}">
              <a16:creationId xmlns:a16="http://schemas.microsoft.com/office/drawing/2014/main" id="{7D070CB7-069A-3FDB-EF8C-A1BD1B0266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2" name="Line 1">
          <a:extLst>
            <a:ext uri="{FF2B5EF4-FFF2-40B4-BE49-F238E27FC236}">
              <a16:creationId xmlns:a16="http://schemas.microsoft.com/office/drawing/2014/main" id="{13075089-1A18-3A2B-1339-43F1ECE1D2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3" name="Line 1">
          <a:extLst>
            <a:ext uri="{FF2B5EF4-FFF2-40B4-BE49-F238E27FC236}">
              <a16:creationId xmlns:a16="http://schemas.microsoft.com/office/drawing/2014/main" id="{4695B0E3-BEB8-AE4B-3D09-A06253F546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4" name="Line 1">
          <a:extLst>
            <a:ext uri="{FF2B5EF4-FFF2-40B4-BE49-F238E27FC236}">
              <a16:creationId xmlns:a16="http://schemas.microsoft.com/office/drawing/2014/main" id="{0DDE3C58-E9D0-8207-597E-B15A5C9CA4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5" name="Line 1">
          <a:extLst>
            <a:ext uri="{FF2B5EF4-FFF2-40B4-BE49-F238E27FC236}">
              <a16:creationId xmlns:a16="http://schemas.microsoft.com/office/drawing/2014/main" id="{F803E771-C6D6-F034-4B89-DCE0DD46B0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3" name="Line 1">
          <a:extLst>
            <a:ext uri="{FF2B5EF4-FFF2-40B4-BE49-F238E27FC236}">
              <a16:creationId xmlns:a16="http://schemas.microsoft.com/office/drawing/2014/main" id="{4C3E3BC2-B2D0-55B3-C70F-6C0B248729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4" name="Line 1">
          <a:extLst>
            <a:ext uri="{FF2B5EF4-FFF2-40B4-BE49-F238E27FC236}">
              <a16:creationId xmlns:a16="http://schemas.microsoft.com/office/drawing/2014/main" id="{3ED4EC6D-AC11-857A-B135-445C4FFD40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5" name="Line 1">
          <a:extLst>
            <a:ext uri="{FF2B5EF4-FFF2-40B4-BE49-F238E27FC236}">
              <a16:creationId xmlns:a16="http://schemas.microsoft.com/office/drawing/2014/main" id="{F0E0127A-D512-E373-5D91-063DF9540A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6" name="Line 1">
          <a:extLst>
            <a:ext uri="{FF2B5EF4-FFF2-40B4-BE49-F238E27FC236}">
              <a16:creationId xmlns:a16="http://schemas.microsoft.com/office/drawing/2014/main" id="{51F53F5F-2650-3EAA-5877-1F297B7C09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7" name="Line 1">
          <a:extLst>
            <a:ext uri="{FF2B5EF4-FFF2-40B4-BE49-F238E27FC236}">
              <a16:creationId xmlns:a16="http://schemas.microsoft.com/office/drawing/2014/main" id="{492CA84E-E7CC-983C-3504-469C52A988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8" name="Line 1">
          <a:extLst>
            <a:ext uri="{FF2B5EF4-FFF2-40B4-BE49-F238E27FC236}">
              <a16:creationId xmlns:a16="http://schemas.microsoft.com/office/drawing/2014/main" id="{93860302-E30D-CEE3-384B-EB98DA03BE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9" name="Line 1">
          <a:extLst>
            <a:ext uri="{FF2B5EF4-FFF2-40B4-BE49-F238E27FC236}">
              <a16:creationId xmlns:a16="http://schemas.microsoft.com/office/drawing/2014/main" id="{AA6CF290-E99D-9B3E-57EB-7EDB37B4FA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0" name="Line 1">
          <a:extLst>
            <a:ext uri="{FF2B5EF4-FFF2-40B4-BE49-F238E27FC236}">
              <a16:creationId xmlns:a16="http://schemas.microsoft.com/office/drawing/2014/main" id="{B77727A3-4EDD-68AE-EA3E-3F6A3BB79C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1" name="Line 1">
          <a:extLst>
            <a:ext uri="{FF2B5EF4-FFF2-40B4-BE49-F238E27FC236}">
              <a16:creationId xmlns:a16="http://schemas.microsoft.com/office/drawing/2014/main" id="{62118948-DBE9-287B-2A02-AE67A7DFA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2" name="Line 1">
          <a:extLst>
            <a:ext uri="{FF2B5EF4-FFF2-40B4-BE49-F238E27FC236}">
              <a16:creationId xmlns:a16="http://schemas.microsoft.com/office/drawing/2014/main" id="{B2D05C01-686E-2528-4503-DDA3744B6D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3" name="Line 1">
          <a:extLst>
            <a:ext uri="{FF2B5EF4-FFF2-40B4-BE49-F238E27FC236}">
              <a16:creationId xmlns:a16="http://schemas.microsoft.com/office/drawing/2014/main" id="{90236617-CB6E-688C-16F3-0A90B48C9B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4" name="Line 1">
          <a:extLst>
            <a:ext uri="{FF2B5EF4-FFF2-40B4-BE49-F238E27FC236}">
              <a16:creationId xmlns:a16="http://schemas.microsoft.com/office/drawing/2014/main" id="{347B7F44-696D-4F54-3DFF-E8B47ABFA3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5" name="Line 1">
          <a:extLst>
            <a:ext uri="{FF2B5EF4-FFF2-40B4-BE49-F238E27FC236}">
              <a16:creationId xmlns:a16="http://schemas.microsoft.com/office/drawing/2014/main" id="{D72B6567-78A0-4D0E-772F-8100EA658C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6" name="Line 1">
          <a:extLst>
            <a:ext uri="{FF2B5EF4-FFF2-40B4-BE49-F238E27FC236}">
              <a16:creationId xmlns:a16="http://schemas.microsoft.com/office/drawing/2014/main" id="{1E62495C-A82F-ED48-90C4-3EB8A2ECEA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7" name="Line 1">
          <a:extLst>
            <a:ext uri="{FF2B5EF4-FFF2-40B4-BE49-F238E27FC236}">
              <a16:creationId xmlns:a16="http://schemas.microsoft.com/office/drawing/2014/main" id="{94C4F312-40AF-0377-F97D-ABBFCFA450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8" name="Line 1">
          <a:extLst>
            <a:ext uri="{FF2B5EF4-FFF2-40B4-BE49-F238E27FC236}">
              <a16:creationId xmlns:a16="http://schemas.microsoft.com/office/drawing/2014/main" id="{9F4F0DB2-0AAA-1D10-3715-23549B6050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9" name="Line 1">
          <a:extLst>
            <a:ext uri="{FF2B5EF4-FFF2-40B4-BE49-F238E27FC236}">
              <a16:creationId xmlns:a16="http://schemas.microsoft.com/office/drawing/2014/main" id="{F6900320-221A-0E86-AE18-3D2CCD1563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0" name="Line 1">
          <a:extLst>
            <a:ext uri="{FF2B5EF4-FFF2-40B4-BE49-F238E27FC236}">
              <a16:creationId xmlns:a16="http://schemas.microsoft.com/office/drawing/2014/main" id="{FB1776A0-2DC2-C623-77BE-AB5791FFE5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1" name="Line 1">
          <a:extLst>
            <a:ext uri="{FF2B5EF4-FFF2-40B4-BE49-F238E27FC236}">
              <a16:creationId xmlns:a16="http://schemas.microsoft.com/office/drawing/2014/main" id="{62F6EBC0-F1D3-E53A-9E4B-1B3E2293A7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2" name="Line 1">
          <a:extLst>
            <a:ext uri="{FF2B5EF4-FFF2-40B4-BE49-F238E27FC236}">
              <a16:creationId xmlns:a16="http://schemas.microsoft.com/office/drawing/2014/main" id="{9745C6EA-5DA8-0EEE-8764-EE3C6D9CA5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3" name="Line 1">
          <a:extLst>
            <a:ext uri="{FF2B5EF4-FFF2-40B4-BE49-F238E27FC236}">
              <a16:creationId xmlns:a16="http://schemas.microsoft.com/office/drawing/2014/main" id="{3B9C477E-4CDB-80EC-487D-8D54A76AC3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4" name="Line 1">
          <a:extLst>
            <a:ext uri="{FF2B5EF4-FFF2-40B4-BE49-F238E27FC236}">
              <a16:creationId xmlns:a16="http://schemas.microsoft.com/office/drawing/2014/main" id="{F982EDF9-B018-9DF0-4852-4FA8650506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5" name="Line 1">
          <a:extLst>
            <a:ext uri="{FF2B5EF4-FFF2-40B4-BE49-F238E27FC236}">
              <a16:creationId xmlns:a16="http://schemas.microsoft.com/office/drawing/2014/main" id="{D5573E83-DCC5-8D8F-BFC5-364D72A0A6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6" name="Line 1">
          <a:extLst>
            <a:ext uri="{FF2B5EF4-FFF2-40B4-BE49-F238E27FC236}">
              <a16:creationId xmlns:a16="http://schemas.microsoft.com/office/drawing/2014/main" id="{491A9483-5A29-01BB-5667-F0C5742507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7" name="Line 1">
          <a:extLst>
            <a:ext uri="{FF2B5EF4-FFF2-40B4-BE49-F238E27FC236}">
              <a16:creationId xmlns:a16="http://schemas.microsoft.com/office/drawing/2014/main" id="{3AD66539-9266-D0F3-E6F6-581F22335B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8" name="Line 1">
          <a:extLst>
            <a:ext uri="{FF2B5EF4-FFF2-40B4-BE49-F238E27FC236}">
              <a16:creationId xmlns:a16="http://schemas.microsoft.com/office/drawing/2014/main" id="{2A390F8F-147D-2CF3-162C-5838372596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9" name="Line 1">
          <a:extLst>
            <a:ext uri="{FF2B5EF4-FFF2-40B4-BE49-F238E27FC236}">
              <a16:creationId xmlns:a16="http://schemas.microsoft.com/office/drawing/2014/main" id="{ED6CF647-CBD1-323D-531D-8E7756E96F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0" name="Line 1">
          <a:extLst>
            <a:ext uri="{FF2B5EF4-FFF2-40B4-BE49-F238E27FC236}">
              <a16:creationId xmlns:a16="http://schemas.microsoft.com/office/drawing/2014/main" id="{4E329D41-17E7-FAF2-6C95-33867B7837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1" name="Line 1">
          <a:extLst>
            <a:ext uri="{FF2B5EF4-FFF2-40B4-BE49-F238E27FC236}">
              <a16:creationId xmlns:a16="http://schemas.microsoft.com/office/drawing/2014/main" id="{DBB0479D-5DB8-DB1B-C118-6D44CB8BC2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2" name="Line 1">
          <a:extLst>
            <a:ext uri="{FF2B5EF4-FFF2-40B4-BE49-F238E27FC236}">
              <a16:creationId xmlns:a16="http://schemas.microsoft.com/office/drawing/2014/main" id="{CB4E329C-B61E-CE2C-93FC-507868F1FC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3" name="Line 1">
          <a:extLst>
            <a:ext uri="{FF2B5EF4-FFF2-40B4-BE49-F238E27FC236}">
              <a16:creationId xmlns:a16="http://schemas.microsoft.com/office/drawing/2014/main" id="{F7F66638-A373-1E16-0B6E-116CDA5959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4" name="Line 1">
          <a:extLst>
            <a:ext uri="{FF2B5EF4-FFF2-40B4-BE49-F238E27FC236}">
              <a16:creationId xmlns:a16="http://schemas.microsoft.com/office/drawing/2014/main" id="{8B501457-AC15-4D12-AF99-634DE15053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5" name="Line 1">
          <a:extLst>
            <a:ext uri="{FF2B5EF4-FFF2-40B4-BE49-F238E27FC236}">
              <a16:creationId xmlns:a16="http://schemas.microsoft.com/office/drawing/2014/main" id="{75F8529C-E6A9-259B-419B-D2192FC95C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6" name="Line 1">
          <a:extLst>
            <a:ext uri="{FF2B5EF4-FFF2-40B4-BE49-F238E27FC236}">
              <a16:creationId xmlns:a16="http://schemas.microsoft.com/office/drawing/2014/main" id="{C46AE95C-CB45-374C-4829-C6295002ED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7" name="Line 1">
          <a:extLst>
            <a:ext uri="{FF2B5EF4-FFF2-40B4-BE49-F238E27FC236}">
              <a16:creationId xmlns:a16="http://schemas.microsoft.com/office/drawing/2014/main" id="{CE0CA202-7339-7DCC-D651-ED3D26932D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8" name="Line 1">
          <a:extLst>
            <a:ext uri="{FF2B5EF4-FFF2-40B4-BE49-F238E27FC236}">
              <a16:creationId xmlns:a16="http://schemas.microsoft.com/office/drawing/2014/main" id="{6DA5CCAE-83D3-0687-504E-E5AEAE70AA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9" name="Line 1">
          <a:extLst>
            <a:ext uri="{FF2B5EF4-FFF2-40B4-BE49-F238E27FC236}">
              <a16:creationId xmlns:a16="http://schemas.microsoft.com/office/drawing/2014/main" id="{7500DFC1-C203-0B25-B59D-8A0C640541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0" name="Line 1">
          <a:extLst>
            <a:ext uri="{FF2B5EF4-FFF2-40B4-BE49-F238E27FC236}">
              <a16:creationId xmlns:a16="http://schemas.microsoft.com/office/drawing/2014/main" id="{5952763E-5F05-E45E-5770-AAD949885B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1" name="Line 1">
          <a:extLst>
            <a:ext uri="{FF2B5EF4-FFF2-40B4-BE49-F238E27FC236}">
              <a16:creationId xmlns:a16="http://schemas.microsoft.com/office/drawing/2014/main" id="{F8432A2B-B07B-1EFE-105B-D66B63D069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2" name="Line 1">
          <a:extLst>
            <a:ext uri="{FF2B5EF4-FFF2-40B4-BE49-F238E27FC236}">
              <a16:creationId xmlns:a16="http://schemas.microsoft.com/office/drawing/2014/main" id="{147D37D9-2A2C-8FCC-F0C0-3AD914F0C4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3" name="Line 1">
          <a:extLst>
            <a:ext uri="{FF2B5EF4-FFF2-40B4-BE49-F238E27FC236}">
              <a16:creationId xmlns:a16="http://schemas.microsoft.com/office/drawing/2014/main" id="{DD8D984B-E43F-C15A-0751-1653512E51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4" name="Line 1">
          <a:extLst>
            <a:ext uri="{FF2B5EF4-FFF2-40B4-BE49-F238E27FC236}">
              <a16:creationId xmlns:a16="http://schemas.microsoft.com/office/drawing/2014/main" id="{8B596E0E-B166-845B-238F-DBCD20CCED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7" name="Line 1">
          <a:extLst>
            <a:ext uri="{FF2B5EF4-FFF2-40B4-BE49-F238E27FC236}">
              <a16:creationId xmlns:a16="http://schemas.microsoft.com/office/drawing/2014/main" id="{9A7B506B-2F7F-F219-3F47-8990328DCA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8" name="Line 1">
          <a:extLst>
            <a:ext uri="{FF2B5EF4-FFF2-40B4-BE49-F238E27FC236}">
              <a16:creationId xmlns:a16="http://schemas.microsoft.com/office/drawing/2014/main" id="{F9AB0DDB-61F2-24D8-2BAA-EBB7781DBF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9" name="Line 1">
          <a:extLst>
            <a:ext uri="{FF2B5EF4-FFF2-40B4-BE49-F238E27FC236}">
              <a16:creationId xmlns:a16="http://schemas.microsoft.com/office/drawing/2014/main" id="{40124D4B-58A4-0148-5CCB-12ED888106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0" name="Line 1">
          <a:extLst>
            <a:ext uri="{FF2B5EF4-FFF2-40B4-BE49-F238E27FC236}">
              <a16:creationId xmlns:a16="http://schemas.microsoft.com/office/drawing/2014/main" id="{85219AA3-12B7-1B9D-A34F-69C932DFDF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1" name="Line 1">
          <a:extLst>
            <a:ext uri="{FF2B5EF4-FFF2-40B4-BE49-F238E27FC236}">
              <a16:creationId xmlns:a16="http://schemas.microsoft.com/office/drawing/2014/main" id="{A43850E0-D585-B3EB-B8FB-A3AED764CE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2" name="Line 1">
          <a:extLst>
            <a:ext uri="{FF2B5EF4-FFF2-40B4-BE49-F238E27FC236}">
              <a16:creationId xmlns:a16="http://schemas.microsoft.com/office/drawing/2014/main" id="{E80C3920-42A0-78C4-1194-40EB90D83A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3" name="Line 1">
          <a:extLst>
            <a:ext uri="{FF2B5EF4-FFF2-40B4-BE49-F238E27FC236}">
              <a16:creationId xmlns:a16="http://schemas.microsoft.com/office/drawing/2014/main" id="{9DC82EB5-3CE9-BE60-245B-D00923708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4" name="Line 1">
          <a:extLst>
            <a:ext uri="{FF2B5EF4-FFF2-40B4-BE49-F238E27FC236}">
              <a16:creationId xmlns:a16="http://schemas.microsoft.com/office/drawing/2014/main" id="{BE3D4407-69F8-6ADB-0F40-752E9A218F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5" name="Line 1">
          <a:extLst>
            <a:ext uri="{FF2B5EF4-FFF2-40B4-BE49-F238E27FC236}">
              <a16:creationId xmlns:a16="http://schemas.microsoft.com/office/drawing/2014/main" id="{B0BD9978-B9A6-9E75-9CF0-C91901C42D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6" name="Line 1">
          <a:extLst>
            <a:ext uri="{FF2B5EF4-FFF2-40B4-BE49-F238E27FC236}">
              <a16:creationId xmlns:a16="http://schemas.microsoft.com/office/drawing/2014/main" id="{2BC44A64-B4DA-94F5-EDC3-46A8F9CF02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7" name="Line 1">
          <a:extLst>
            <a:ext uri="{FF2B5EF4-FFF2-40B4-BE49-F238E27FC236}">
              <a16:creationId xmlns:a16="http://schemas.microsoft.com/office/drawing/2014/main" id="{75F77E49-69A3-4A7F-8BEF-DD66B388F1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8" name="Line 1">
          <a:extLst>
            <a:ext uri="{FF2B5EF4-FFF2-40B4-BE49-F238E27FC236}">
              <a16:creationId xmlns:a16="http://schemas.microsoft.com/office/drawing/2014/main" id="{D50BECB8-D1AB-6DFE-30B6-3C79829439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9" name="Line 1">
          <a:extLst>
            <a:ext uri="{FF2B5EF4-FFF2-40B4-BE49-F238E27FC236}">
              <a16:creationId xmlns:a16="http://schemas.microsoft.com/office/drawing/2014/main" id="{0BD6BAC8-BB25-DF15-4C7F-CA7F8E70CB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0" name="Line 1">
          <a:extLst>
            <a:ext uri="{FF2B5EF4-FFF2-40B4-BE49-F238E27FC236}">
              <a16:creationId xmlns:a16="http://schemas.microsoft.com/office/drawing/2014/main" id="{0F59DB4B-1AFE-1729-2029-929CF4F0E9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1" name="Line 1">
          <a:extLst>
            <a:ext uri="{FF2B5EF4-FFF2-40B4-BE49-F238E27FC236}">
              <a16:creationId xmlns:a16="http://schemas.microsoft.com/office/drawing/2014/main" id="{5CA2AE1D-50EA-6F0D-6BC5-AF0C6D1F4A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2" name="Line 1">
          <a:extLst>
            <a:ext uri="{FF2B5EF4-FFF2-40B4-BE49-F238E27FC236}">
              <a16:creationId xmlns:a16="http://schemas.microsoft.com/office/drawing/2014/main" id="{B38442E7-6B61-A40A-22F8-F0547D4C18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3" name="Line 1">
          <a:extLst>
            <a:ext uri="{FF2B5EF4-FFF2-40B4-BE49-F238E27FC236}">
              <a16:creationId xmlns:a16="http://schemas.microsoft.com/office/drawing/2014/main" id="{C719A215-B5C5-795C-71CC-D39D71D45E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4" name="Line 1">
          <a:extLst>
            <a:ext uri="{FF2B5EF4-FFF2-40B4-BE49-F238E27FC236}">
              <a16:creationId xmlns:a16="http://schemas.microsoft.com/office/drawing/2014/main" id="{89F418CF-AE93-28FE-4BFE-D1DF0E6382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5" name="Line 1">
          <a:extLst>
            <a:ext uri="{FF2B5EF4-FFF2-40B4-BE49-F238E27FC236}">
              <a16:creationId xmlns:a16="http://schemas.microsoft.com/office/drawing/2014/main" id="{6CDC69D9-75D8-8002-E5DC-75B5DF97A7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6" name="Line 1">
          <a:extLst>
            <a:ext uri="{FF2B5EF4-FFF2-40B4-BE49-F238E27FC236}">
              <a16:creationId xmlns:a16="http://schemas.microsoft.com/office/drawing/2014/main" id="{FFDD8B17-D0D9-B098-905D-F34CAA35FD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7" name="Line 1">
          <a:extLst>
            <a:ext uri="{FF2B5EF4-FFF2-40B4-BE49-F238E27FC236}">
              <a16:creationId xmlns:a16="http://schemas.microsoft.com/office/drawing/2014/main" id="{E6DD268D-9560-5122-8C2F-0CAA9370E6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8" name="Line 1">
          <a:extLst>
            <a:ext uri="{FF2B5EF4-FFF2-40B4-BE49-F238E27FC236}">
              <a16:creationId xmlns:a16="http://schemas.microsoft.com/office/drawing/2014/main" id="{9FD7581D-1870-7E60-DA26-F04F64F618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9" name="Line 1">
          <a:extLst>
            <a:ext uri="{FF2B5EF4-FFF2-40B4-BE49-F238E27FC236}">
              <a16:creationId xmlns:a16="http://schemas.microsoft.com/office/drawing/2014/main" id="{C0F5DBFC-DD03-30E9-4385-7B8040D80E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0" name="Line 1">
          <a:extLst>
            <a:ext uri="{FF2B5EF4-FFF2-40B4-BE49-F238E27FC236}">
              <a16:creationId xmlns:a16="http://schemas.microsoft.com/office/drawing/2014/main" id="{AFE94B5C-1510-65CC-E1FF-01A0A0FFA09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1" name="Line 1">
          <a:extLst>
            <a:ext uri="{FF2B5EF4-FFF2-40B4-BE49-F238E27FC236}">
              <a16:creationId xmlns:a16="http://schemas.microsoft.com/office/drawing/2014/main" id="{ABBD2C4B-90F6-4436-444C-AC6E989F09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2" name="Line 1">
          <a:extLst>
            <a:ext uri="{FF2B5EF4-FFF2-40B4-BE49-F238E27FC236}">
              <a16:creationId xmlns:a16="http://schemas.microsoft.com/office/drawing/2014/main" id="{76B941B2-C4B1-4B37-7175-F91FA3A81E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3" name="Line 1">
          <a:extLst>
            <a:ext uri="{FF2B5EF4-FFF2-40B4-BE49-F238E27FC236}">
              <a16:creationId xmlns:a16="http://schemas.microsoft.com/office/drawing/2014/main" id="{9B210B23-026E-F601-FAD9-66DB868481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4" name="Line 1">
          <a:extLst>
            <a:ext uri="{FF2B5EF4-FFF2-40B4-BE49-F238E27FC236}">
              <a16:creationId xmlns:a16="http://schemas.microsoft.com/office/drawing/2014/main" id="{BC83163C-AD1E-E420-AFA0-C756035486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5" name="Line 1">
          <a:extLst>
            <a:ext uri="{FF2B5EF4-FFF2-40B4-BE49-F238E27FC236}">
              <a16:creationId xmlns:a16="http://schemas.microsoft.com/office/drawing/2014/main" id="{91055064-856A-F863-6746-760355E058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6" name="Line 1">
          <a:extLst>
            <a:ext uri="{FF2B5EF4-FFF2-40B4-BE49-F238E27FC236}">
              <a16:creationId xmlns:a16="http://schemas.microsoft.com/office/drawing/2014/main" id="{445F645E-A841-9261-F5EE-2A64A93A08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7" name="Line 1">
          <a:extLst>
            <a:ext uri="{FF2B5EF4-FFF2-40B4-BE49-F238E27FC236}">
              <a16:creationId xmlns:a16="http://schemas.microsoft.com/office/drawing/2014/main" id="{4A7B8803-BE92-41EE-C435-57600AEB2C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8" name="Line 1">
          <a:extLst>
            <a:ext uri="{FF2B5EF4-FFF2-40B4-BE49-F238E27FC236}">
              <a16:creationId xmlns:a16="http://schemas.microsoft.com/office/drawing/2014/main" id="{598B30DA-FA49-E84C-6FD1-06F9A5932A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9" name="Line 1">
          <a:extLst>
            <a:ext uri="{FF2B5EF4-FFF2-40B4-BE49-F238E27FC236}">
              <a16:creationId xmlns:a16="http://schemas.microsoft.com/office/drawing/2014/main" id="{DD8679B0-02E9-B4B3-2AC7-0E894A5FAA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0" name="Line 1">
          <a:extLst>
            <a:ext uri="{FF2B5EF4-FFF2-40B4-BE49-F238E27FC236}">
              <a16:creationId xmlns:a16="http://schemas.microsoft.com/office/drawing/2014/main" id="{FFBDE7AB-C0F4-B039-E6ED-5C73C61B74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1" name="Line 1">
          <a:extLst>
            <a:ext uri="{FF2B5EF4-FFF2-40B4-BE49-F238E27FC236}">
              <a16:creationId xmlns:a16="http://schemas.microsoft.com/office/drawing/2014/main" id="{C72AA407-BB0E-FD58-6D04-85207F094E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2" name="Line 1">
          <a:extLst>
            <a:ext uri="{FF2B5EF4-FFF2-40B4-BE49-F238E27FC236}">
              <a16:creationId xmlns:a16="http://schemas.microsoft.com/office/drawing/2014/main" id="{0985C5D5-C3AC-C6C2-BEAE-07EB7D61EF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3" name="Line 1">
          <a:extLst>
            <a:ext uri="{FF2B5EF4-FFF2-40B4-BE49-F238E27FC236}">
              <a16:creationId xmlns:a16="http://schemas.microsoft.com/office/drawing/2014/main" id="{A6261E74-31B7-D300-35CA-8FBBE23D11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4" name="Line 1">
          <a:extLst>
            <a:ext uri="{FF2B5EF4-FFF2-40B4-BE49-F238E27FC236}">
              <a16:creationId xmlns:a16="http://schemas.microsoft.com/office/drawing/2014/main" id="{3293E974-B773-537A-BBEF-82BFEDEC80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5" name="Line 1">
          <a:extLst>
            <a:ext uri="{FF2B5EF4-FFF2-40B4-BE49-F238E27FC236}">
              <a16:creationId xmlns:a16="http://schemas.microsoft.com/office/drawing/2014/main" id="{300B6A11-E147-9B4D-6635-8ED924A662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6" name="Line 1">
          <a:extLst>
            <a:ext uri="{FF2B5EF4-FFF2-40B4-BE49-F238E27FC236}">
              <a16:creationId xmlns:a16="http://schemas.microsoft.com/office/drawing/2014/main" id="{9F47EA81-A6DB-D5BC-A1A5-17A52AAFE6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7" name="Line 1">
          <a:extLst>
            <a:ext uri="{FF2B5EF4-FFF2-40B4-BE49-F238E27FC236}">
              <a16:creationId xmlns:a16="http://schemas.microsoft.com/office/drawing/2014/main" id="{A5E8340B-588D-72E2-375B-D009E0D61F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8" name="Line 1">
          <a:extLst>
            <a:ext uri="{FF2B5EF4-FFF2-40B4-BE49-F238E27FC236}">
              <a16:creationId xmlns:a16="http://schemas.microsoft.com/office/drawing/2014/main" id="{20A1C22C-FABA-BCFC-3433-BDBCC0EE5E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1" name="Line 1">
          <a:extLst>
            <a:ext uri="{FF2B5EF4-FFF2-40B4-BE49-F238E27FC236}">
              <a16:creationId xmlns:a16="http://schemas.microsoft.com/office/drawing/2014/main" id="{51BB4DE6-DD5A-1732-3F8F-D6EAACDA71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2" name="Line 1">
          <a:extLst>
            <a:ext uri="{FF2B5EF4-FFF2-40B4-BE49-F238E27FC236}">
              <a16:creationId xmlns:a16="http://schemas.microsoft.com/office/drawing/2014/main" id="{208D738A-AA91-554E-4701-D288131111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3" name="Line 1">
          <a:extLst>
            <a:ext uri="{FF2B5EF4-FFF2-40B4-BE49-F238E27FC236}">
              <a16:creationId xmlns:a16="http://schemas.microsoft.com/office/drawing/2014/main" id="{58E9C068-C753-C162-6389-B19BB88007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4" name="Line 1">
          <a:extLst>
            <a:ext uri="{FF2B5EF4-FFF2-40B4-BE49-F238E27FC236}">
              <a16:creationId xmlns:a16="http://schemas.microsoft.com/office/drawing/2014/main" id="{E37EFDFF-C22A-7B9E-347B-5087185384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5" name="Line 1">
          <a:extLst>
            <a:ext uri="{FF2B5EF4-FFF2-40B4-BE49-F238E27FC236}">
              <a16:creationId xmlns:a16="http://schemas.microsoft.com/office/drawing/2014/main" id="{3F13FBF6-F6FD-D5D8-2741-3AE373B97A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6" name="Line 1">
          <a:extLst>
            <a:ext uri="{FF2B5EF4-FFF2-40B4-BE49-F238E27FC236}">
              <a16:creationId xmlns:a16="http://schemas.microsoft.com/office/drawing/2014/main" id="{3A5E9E4B-D7B4-5918-F725-EB5BD6A0AD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7" name="Line 1">
          <a:extLst>
            <a:ext uri="{FF2B5EF4-FFF2-40B4-BE49-F238E27FC236}">
              <a16:creationId xmlns:a16="http://schemas.microsoft.com/office/drawing/2014/main" id="{D8DB6EF1-9B3B-5D69-EDC4-DB1BAD908C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8" name="Line 1">
          <a:extLst>
            <a:ext uri="{FF2B5EF4-FFF2-40B4-BE49-F238E27FC236}">
              <a16:creationId xmlns:a16="http://schemas.microsoft.com/office/drawing/2014/main" id="{262CB44F-8297-7B04-0D0C-2A8AF3C152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9" name="Line 1">
          <a:extLst>
            <a:ext uri="{FF2B5EF4-FFF2-40B4-BE49-F238E27FC236}">
              <a16:creationId xmlns:a16="http://schemas.microsoft.com/office/drawing/2014/main" id="{0D30797E-ACB8-30BD-3DCC-CB432B392A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0" name="Line 1">
          <a:extLst>
            <a:ext uri="{FF2B5EF4-FFF2-40B4-BE49-F238E27FC236}">
              <a16:creationId xmlns:a16="http://schemas.microsoft.com/office/drawing/2014/main" id="{8E6FD088-AE2E-D02A-1EAD-3BE10ED0E2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1" name="Line 1">
          <a:extLst>
            <a:ext uri="{FF2B5EF4-FFF2-40B4-BE49-F238E27FC236}">
              <a16:creationId xmlns:a16="http://schemas.microsoft.com/office/drawing/2014/main" id="{060AB52A-B394-7363-1F1D-BF0B9ECDD7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2" name="Line 1">
          <a:extLst>
            <a:ext uri="{FF2B5EF4-FFF2-40B4-BE49-F238E27FC236}">
              <a16:creationId xmlns:a16="http://schemas.microsoft.com/office/drawing/2014/main" id="{4D6FB18C-E91F-2BF4-F2EF-DB481A9DF9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3" name="Line 1">
          <a:extLst>
            <a:ext uri="{FF2B5EF4-FFF2-40B4-BE49-F238E27FC236}">
              <a16:creationId xmlns:a16="http://schemas.microsoft.com/office/drawing/2014/main" id="{807E5CFD-6E30-DBB9-96D3-8CAD55EC75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4" name="Line 1">
          <a:extLst>
            <a:ext uri="{FF2B5EF4-FFF2-40B4-BE49-F238E27FC236}">
              <a16:creationId xmlns:a16="http://schemas.microsoft.com/office/drawing/2014/main" id="{B3CB0880-005F-7183-57E9-3F9E39EF05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5" name="Line 1">
          <a:extLst>
            <a:ext uri="{FF2B5EF4-FFF2-40B4-BE49-F238E27FC236}">
              <a16:creationId xmlns:a16="http://schemas.microsoft.com/office/drawing/2014/main" id="{79F6CB90-798E-D097-467A-DA6AB2A133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6" name="Line 1">
          <a:extLst>
            <a:ext uri="{FF2B5EF4-FFF2-40B4-BE49-F238E27FC236}">
              <a16:creationId xmlns:a16="http://schemas.microsoft.com/office/drawing/2014/main" id="{AF0A9CCC-212A-5823-222C-3A67FD629A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7" name="Line 1">
          <a:extLst>
            <a:ext uri="{FF2B5EF4-FFF2-40B4-BE49-F238E27FC236}">
              <a16:creationId xmlns:a16="http://schemas.microsoft.com/office/drawing/2014/main" id="{62BD840E-2AB3-0CBB-D064-C30D09272D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8" name="Line 1">
          <a:extLst>
            <a:ext uri="{FF2B5EF4-FFF2-40B4-BE49-F238E27FC236}">
              <a16:creationId xmlns:a16="http://schemas.microsoft.com/office/drawing/2014/main" id="{021B55B1-D1DC-120D-1173-924255D914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9" name="Line 1">
          <a:extLst>
            <a:ext uri="{FF2B5EF4-FFF2-40B4-BE49-F238E27FC236}">
              <a16:creationId xmlns:a16="http://schemas.microsoft.com/office/drawing/2014/main" id="{1A105973-8582-8A1A-146F-294FC4308E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0" name="Line 1">
          <a:extLst>
            <a:ext uri="{FF2B5EF4-FFF2-40B4-BE49-F238E27FC236}">
              <a16:creationId xmlns:a16="http://schemas.microsoft.com/office/drawing/2014/main" id="{AFA6B144-2E54-3227-D7C8-1E515A2F6C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1" name="Line 1">
          <a:extLst>
            <a:ext uri="{FF2B5EF4-FFF2-40B4-BE49-F238E27FC236}">
              <a16:creationId xmlns:a16="http://schemas.microsoft.com/office/drawing/2014/main" id="{CC89A108-06B8-4ADC-076B-E3E9366455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2" name="Line 1">
          <a:extLst>
            <a:ext uri="{FF2B5EF4-FFF2-40B4-BE49-F238E27FC236}">
              <a16:creationId xmlns:a16="http://schemas.microsoft.com/office/drawing/2014/main" id="{4A4F87DA-A4EB-51D8-BA2B-D71B7A6322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3" name="Line 1">
          <a:extLst>
            <a:ext uri="{FF2B5EF4-FFF2-40B4-BE49-F238E27FC236}">
              <a16:creationId xmlns:a16="http://schemas.microsoft.com/office/drawing/2014/main" id="{B7E5C5B9-BC5F-2F5C-DF95-DB626D20DC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4" name="Line 1">
          <a:extLst>
            <a:ext uri="{FF2B5EF4-FFF2-40B4-BE49-F238E27FC236}">
              <a16:creationId xmlns:a16="http://schemas.microsoft.com/office/drawing/2014/main" id="{BBCCD6BA-F13C-A703-A85F-72E43A213B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5" name="Line 1">
          <a:extLst>
            <a:ext uri="{FF2B5EF4-FFF2-40B4-BE49-F238E27FC236}">
              <a16:creationId xmlns:a16="http://schemas.microsoft.com/office/drawing/2014/main" id="{16E075B7-2120-EFCB-50D6-DFC3502EE8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6" name="Line 1">
          <a:extLst>
            <a:ext uri="{FF2B5EF4-FFF2-40B4-BE49-F238E27FC236}">
              <a16:creationId xmlns:a16="http://schemas.microsoft.com/office/drawing/2014/main" id="{299E0D3E-E50F-9052-6398-A9B2C2672A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7" name="Line 1">
          <a:extLst>
            <a:ext uri="{FF2B5EF4-FFF2-40B4-BE49-F238E27FC236}">
              <a16:creationId xmlns:a16="http://schemas.microsoft.com/office/drawing/2014/main" id="{30B65257-D9BF-AC61-0C7B-56311E37EC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8" name="Line 1">
          <a:extLst>
            <a:ext uri="{FF2B5EF4-FFF2-40B4-BE49-F238E27FC236}">
              <a16:creationId xmlns:a16="http://schemas.microsoft.com/office/drawing/2014/main" id="{9FD71573-817A-9F87-044A-7D910E894F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9" name="Line 1">
          <a:extLst>
            <a:ext uri="{FF2B5EF4-FFF2-40B4-BE49-F238E27FC236}">
              <a16:creationId xmlns:a16="http://schemas.microsoft.com/office/drawing/2014/main" id="{07E327C1-E7A6-1E45-C790-53BD5FD8ED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0" name="Line 1">
          <a:extLst>
            <a:ext uri="{FF2B5EF4-FFF2-40B4-BE49-F238E27FC236}">
              <a16:creationId xmlns:a16="http://schemas.microsoft.com/office/drawing/2014/main" id="{944C7AD9-1EE9-3805-6B69-3477B8A393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1" name="Line 1">
          <a:extLst>
            <a:ext uri="{FF2B5EF4-FFF2-40B4-BE49-F238E27FC236}">
              <a16:creationId xmlns:a16="http://schemas.microsoft.com/office/drawing/2014/main" id="{08D90E82-422D-6B82-067A-1F017488D9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2" name="Line 1">
          <a:extLst>
            <a:ext uri="{FF2B5EF4-FFF2-40B4-BE49-F238E27FC236}">
              <a16:creationId xmlns:a16="http://schemas.microsoft.com/office/drawing/2014/main" id="{0EE94572-3B3A-DDBB-CC76-1484B9E2C9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3" name="Line 1">
          <a:extLst>
            <a:ext uri="{FF2B5EF4-FFF2-40B4-BE49-F238E27FC236}">
              <a16:creationId xmlns:a16="http://schemas.microsoft.com/office/drawing/2014/main" id="{10256630-A023-3086-DA17-61F263103F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4" name="Line 1">
          <a:extLst>
            <a:ext uri="{FF2B5EF4-FFF2-40B4-BE49-F238E27FC236}">
              <a16:creationId xmlns:a16="http://schemas.microsoft.com/office/drawing/2014/main" id="{747E972A-5EF5-7664-340A-CEA56D0828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5" name="Line 1">
          <a:extLst>
            <a:ext uri="{FF2B5EF4-FFF2-40B4-BE49-F238E27FC236}">
              <a16:creationId xmlns:a16="http://schemas.microsoft.com/office/drawing/2014/main" id="{15BBC092-FAB8-5272-FE4D-DE5A8613ED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6" name="Line 1">
          <a:extLst>
            <a:ext uri="{FF2B5EF4-FFF2-40B4-BE49-F238E27FC236}">
              <a16:creationId xmlns:a16="http://schemas.microsoft.com/office/drawing/2014/main" id="{EFDC1304-2C23-2906-0A07-CB5A56A331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7" name="Line 1">
          <a:extLst>
            <a:ext uri="{FF2B5EF4-FFF2-40B4-BE49-F238E27FC236}">
              <a16:creationId xmlns:a16="http://schemas.microsoft.com/office/drawing/2014/main" id="{E35E9445-5FA7-E45E-D4D1-B6F9A54AA2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8" name="Line 1">
          <a:extLst>
            <a:ext uri="{FF2B5EF4-FFF2-40B4-BE49-F238E27FC236}">
              <a16:creationId xmlns:a16="http://schemas.microsoft.com/office/drawing/2014/main" id="{4EDC2705-3254-1C63-B3FF-959BC7CB8D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9" name="Line 1">
          <a:extLst>
            <a:ext uri="{FF2B5EF4-FFF2-40B4-BE49-F238E27FC236}">
              <a16:creationId xmlns:a16="http://schemas.microsoft.com/office/drawing/2014/main" id="{3D43C185-DD6D-C0C1-1BB1-85B2CA9ECA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0" name="Line 1">
          <a:extLst>
            <a:ext uri="{FF2B5EF4-FFF2-40B4-BE49-F238E27FC236}">
              <a16:creationId xmlns:a16="http://schemas.microsoft.com/office/drawing/2014/main" id="{83C2A942-446C-69AF-8C28-985E3EE2DD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1" name="Line 1">
          <a:extLst>
            <a:ext uri="{FF2B5EF4-FFF2-40B4-BE49-F238E27FC236}">
              <a16:creationId xmlns:a16="http://schemas.microsoft.com/office/drawing/2014/main" id="{1C40388F-941A-9073-531B-9674F14E1C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2" name="Line 1">
          <a:extLst>
            <a:ext uri="{FF2B5EF4-FFF2-40B4-BE49-F238E27FC236}">
              <a16:creationId xmlns:a16="http://schemas.microsoft.com/office/drawing/2014/main" id="{1694A3E7-E457-56FE-6751-5679600E05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2" name="Line 1">
          <a:extLst>
            <a:ext uri="{FF2B5EF4-FFF2-40B4-BE49-F238E27FC236}">
              <a16:creationId xmlns:a16="http://schemas.microsoft.com/office/drawing/2014/main" id="{C85DCA2B-73C1-2F31-9C98-992C0B5FA0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3" name="Line 1">
          <a:extLst>
            <a:ext uri="{FF2B5EF4-FFF2-40B4-BE49-F238E27FC236}">
              <a16:creationId xmlns:a16="http://schemas.microsoft.com/office/drawing/2014/main" id="{F7C4832A-B21F-152E-7C95-EB309ED6D8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4" name="Line 1">
          <a:extLst>
            <a:ext uri="{FF2B5EF4-FFF2-40B4-BE49-F238E27FC236}">
              <a16:creationId xmlns:a16="http://schemas.microsoft.com/office/drawing/2014/main" id="{9BD50493-B5CA-0E83-F6CF-93A5795DC7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5" name="Line 1">
          <a:extLst>
            <a:ext uri="{FF2B5EF4-FFF2-40B4-BE49-F238E27FC236}">
              <a16:creationId xmlns:a16="http://schemas.microsoft.com/office/drawing/2014/main" id="{006E8AD6-9E64-61FA-0826-A7C37060C6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6" name="Line 1">
          <a:extLst>
            <a:ext uri="{FF2B5EF4-FFF2-40B4-BE49-F238E27FC236}">
              <a16:creationId xmlns:a16="http://schemas.microsoft.com/office/drawing/2014/main" id="{A3B8B2A2-BDE6-CD2B-0079-2ED68648C5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7" name="Line 1">
          <a:extLst>
            <a:ext uri="{FF2B5EF4-FFF2-40B4-BE49-F238E27FC236}">
              <a16:creationId xmlns:a16="http://schemas.microsoft.com/office/drawing/2014/main" id="{C6539839-7C57-8273-5788-55363929F4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8" name="Line 1">
          <a:extLst>
            <a:ext uri="{FF2B5EF4-FFF2-40B4-BE49-F238E27FC236}">
              <a16:creationId xmlns:a16="http://schemas.microsoft.com/office/drawing/2014/main" id="{868254B5-C6E1-890F-CAE8-D23DD848DE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9" name="Line 1">
          <a:extLst>
            <a:ext uri="{FF2B5EF4-FFF2-40B4-BE49-F238E27FC236}">
              <a16:creationId xmlns:a16="http://schemas.microsoft.com/office/drawing/2014/main" id="{42921059-B9AB-D90A-84A4-D977B034CB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0" name="Line 1">
          <a:extLst>
            <a:ext uri="{FF2B5EF4-FFF2-40B4-BE49-F238E27FC236}">
              <a16:creationId xmlns:a16="http://schemas.microsoft.com/office/drawing/2014/main" id="{5776CD94-F142-6BAD-CC5C-138D80FD0A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1" name="Line 1">
          <a:extLst>
            <a:ext uri="{FF2B5EF4-FFF2-40B4-BE49-F238E27FC236}">
              <a16:creationId xmlns:a16="http://schemas.microsoft.com/office/drawing/2014/main" id="{9571FC13-5BE5-21E1-58D4-1B9E14500C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2" name="Line 1">
          <a:extLst>
            <a:ext uri="{FF2B5EF4-FFF2-40B4-BE49-F238E27FC236}">
              <a16:creationId xmlns:a16="http://schemas.microsoft.com/office/drawing/2014/main" id="{A2258BAC-C2BE-46B7-4ECE-FB2E7EFCA7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3" name="Line 1">
          <a:extLst>
            <a:ext uri="{FF2B5EF4-FFF2-40B4-BE49-F238E27FC236}">
              <a16:creationId xmlns:a16="http://schemas.microsoft.com/office/drawing/2014/main" id="{AF3E38C5-819F-AE69-131C-0EA64BDEF7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4" name="Line 1">
          <a:extLst>
            <a:ext uri="{FF2B5EF4-FFF2-40B4-BE49-F238E27FC236}">
              <a16:creationId xmlns:a16="http://schemas.microsoft.com/office/drawing/2014/main" id="{42F0D198-4779-9C7A-FBC0-27C9F0D18F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5" name="Line 1">
          <a:extLst>
            <a:ext uri="{FF2B5EF4-FFF2-40B4-BE49-F238E27FC236}">
              <a16:creationId xmlns:a16="http://schemas.microsoft.com/office/drawing/2014/main" id="{DB580246-6DE2-3A76-EEB7-8575CD34F9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6" name="Line 1">
          <a:extLst>
            <a:ext uri="{FF2B5EF4-FFF2-40B4-BE49-F238E27FC236}">
              <a16:creationId xmlns:a16="http://schemas.microsoft.com/office/drawing/2014/main" id="{063B7FFF-3334-2A77-BC74-E4227F7639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7" name="Line 1">
          <a:extLst>
            <a:ext uri="{FF2B5EF4-FFF2-40B4-BE49-F238E27FC236}">
              <a16:creationId xmlns:a16="http://schemas.microsoft.com/office/drawing/2014/main" id="{792411F7-4EE5-D39B-02AD-B176F1C357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8" name="Line 1">
          <a:extLst>
            <a:ext uri="{FF2B5EF4-FFF2-40B4-BE49-F238E27FC236}">
              <a16:creationId xmlns:a16="http://schemas.microsoft.com/office/drawing/2014/main" id="{2F0256DF-B126-FE0F-B0DA-44FCC495EE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9" name="Line 1">
          <a:extLst>
            <a:ext uri="{FF2B5EF4-FFF2-40B4-BE49-F238E27FC236}">
              <a16:creationId xmlns:a16="http://schemas.microsoft.com/office/drawing/2014/main" id="{8C9D2B22-94B3-2DBC-70C4-9B123526B2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0" name="Line 1">
          <a:extLst>
            <a:ext uri="{FF2B5EF4-FFF2-40B4-BE49-F238E27FC236}">
              <a16:creationId xmlns:a16="http://schemas.microsoft.com/office/drawing/2014/main" id="{E9EF46C9-6E0B-24DD-6C82-89DE88E589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1" name="Line 1">
          <a:extLst>
            <a:ext uri="{FF2B5EF4-FFF2-40B4-BE49-F238E27FC236}">
              <a16:creationId xmlns:a16="http://schemas.microsoft.com/office/drawing/2014/main" id="{AA28CA9F-0629-A229-C51F-86CB2933C9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2" name="Line 1">
          <a:extLst>
            <a:ext uri="{FF2B5EF4-FFF2-40B4-BE49-F238E27FC236}">
              <a16:creationId xmlns:a16="http://schemas.microsoft.com/office/drawing/2014/main" id="{E9699B69-BFB1-892F-4FD9-8C6844B319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3" name="Line 1">
          <a:extLst>
            <a:ext uri="{FF2B5EF4-FFF2-40B4-BE49-F238E27FC236}">
              <a16:creationId xmlns:a16="http://schemas.microsoft.com/office/drawing/2014/main" id="{C3C7E4CA-0622-5C9C-D850-657586782D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4" name="Line 1">
          <a:extLst>
            <a:ext uri="{FF2B5EF4-FFF2-40B4-BE49-F238E27FC236}">
              <a16:creationId xmlns:a16="http://schemas.microsoft.com/office/drawing/2014/main" id="{2BD748BC-61B9-C74E-AB61-94EBB41BEC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5" name="Line 1">
          <a:extLst>
            <a:ext uri="{FF2B5EF4-FFF2-40B4-BE49-F238E27FC236}">
              <a16:creationId xmlns:a16="http://schemas.microsoft.com/office/drawing/2014/main" id="{A0E710B5-2651-09E8-1C13-CB080C4C66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6" name="Line 1">
          <a:extLst>
            <a:ext uri="{FF2B5EF4-FFF2-40B4-BE49-F238E27FC236}">
              <a16:creationId xmlns:a16="http://schemas.microsoft.com/office/drawing/2014/main" id="{B464305F-9CF5-B954-7340-4A4C7B8358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7" name="Line 1">
          <a:extLst>
            <a:ext uri="{FF2B5EF4-FFF2-40B4-BE49-F238E27FC236}">
              <a16:creationId xmlns:a16="http://schemas.microsoft.com/office/drawing/2014/main" id="{E1031B23-3637-768C-C2CA-B402669B30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8" name="Line 1">
          <a:extLst>
            <a:ext uri="{FF2B5EF4-FFF2-40B4-BE49-F238E27FC236}">
              <a16:creationId xmlns:a16="http://schemas.microsoft.com/office/drawing/2014/main" id="{7F3058ED-66E6-EF63-0E80-101B4F04BC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9" name="Line 1">
          <a:extLst>
            <a:ext uri="{FF2B5EF4-FFF2-40B4-BE49-F238E27FC236}">
              <a16:creationId xmlns:a16="http://schemas.microsoft.com/office/drawing/2014/main" id="{F389A625-FE2C-514B-6A53-321F5659FE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0" name="Line 1">
          <a:extLst>
            <a:ext uri="{FF2B5EF4-FFF2-40B4-BE49-F238E27FC236}">
              <a16:creationId xmlns:a16="http://schemas.microsoft.com/office/drawing/2014/main" id="{63E4071F-A013-1215-3F94-90330E092F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1" name="Line 1">
          <a:extLst>
            <a:ext uri="{FF2B5EF4-FFF2-40B4-BE49-F238E27FC236}">
              <a16:creationId xmlns:a16="http://schemas.microsoft.com/office/drawing/2014/main" id="{B694137D-AB42-945F-4397-B024BCCE52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2" name="Line 1">
          <a:extLst>
            <a:ext uri="{FF2B5EF4-FFF2-40B4-BE49-F238E27FC236}">
              <a16:creationId xmlns:a16="http://schemas.microsoft.com/office/drawing/2014/main" id="{5E729283-B004-397E-865E-6EA7F5447B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3" name="Line 1">
          <a:extLst>
            <a:ext uri="{FF2B5EF4-FFF2-40B4-BE49-F238E27FC236}">
              <a16:creationId xmlns:a16="http://schemas.microsoft.com/office/drawing/2014/main" id="{BAB9441A-54B9-4848-A766-9C2F48FCB0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4" name="Line 1">
          <a:extLst>
            <a:ext uri="{FF2B5EF4-FFF2-40B4-BE49-F238E27FC236}">
              <a16:creationId xmlns:a16="http://schemas.microsoft.com/office/drawing/2014/main" id="{306EFD53-828C-1B2A-1200-6EAE9AD744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5" name="Line 1">
          <a:extLst>
            <a:ext uri="{FF2B5EF4-FFF2-40B4-BE49-F238E27FC236}">
              <a16:creationId xmlns:a16="http://schemas.microsoft.com/office/drawing/2014/main" id="{2E3E9DB4-8B2E-4A22-F1E6-C794FDE7F0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6" name="Line 1">
          <a:extLst>
            <a:ext uri="{FF2B5EF4-FFF2-40B4-BE49-F238E27FC236}">
              <a16:creationId xmlns:a16="http://schemas.microsoft.com/office/drawing/2014/main" id="{0FD3B711-E540-D08E-EACB-39B7E2B321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7" name="Line 1">
          <a:extLst>
            <a:ext uri="{FF2B5EF4-FFF2-40B4-BE49-F238E27FC236}">
              <a16:creationId xmlns:a16="http://schemas.microsoft.com/office/drawing/2014/main" id="{F98DEA22-3616-72D7-EC18-CC05CF3C63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8" name="Line 1">
          <a:extLst>
            <a:ext uri="{FF2B5EF4-FFF2-40B4-BE49-F238E27FC236}">
              <a16:creationId xmlns:a16="http://schemas.microsoft.com/office/drawing/2014/main" id="{DB48675D-B5CF-67D9-B275-03A2B8E47D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9" name="Line 1">
          <a:extLst>
            <a:ext uri="{FF2B5EF4-FFF2-40B4-BE49-F238E27FC236}">
              <a16:creationId xmlns:a16="http://schemas.microsoft.com/office/drawing/2014/main" id="{1948D8C7-DA3D-01E0-897C-9D33B89D7C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0" name="Line 1">
          <a:extLst>
            <a:ext uri="{FF2B5EF4-FFF2-40B4-BE49-F238E27FC236}">
              <a16:creationId xmlns:a16="http://schemas.microsoft.com/office/drawing/2014/main" id="{04E0CB33-2CF4-53C6-EF57-1814A96A86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1" name="Line 1">
          <a:extLst>
            <a:ext uri="{FF2B5EF4-FFF2-40B4-BE49-F238E27FC236}">
              <a16:creationId xmlns:a16="http://schemas.microsoft.com/office/drawing/2014/main" id="{9EE95B7A-E45A-B2D2-ACEF-FB3AD6A28C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2" name="Line 1">
          <a:extLst>
            <a:ext uri="{FF2B5EF4-FFF2-40B4-BE49-F238E27FC236}">
              <a16:creationId xmlns:a16="http://schemas.microsoft.com/office/drawing/2014/main" id="{8BE777B4-EAEE-CFCA-614C-32FD9A1A8A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3" name="Line 1">
          <a:extLst>
            <a:ext uri="{FF2B5EF4-FFF2-40B4-BE49-F238E27FC236}">
              <a16:creationId xmlns:a16="http://schemas.microsoft.com/office/drawing/2014/main" id="{CC572954-3760-DE19-46DF-B4E0944218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D13" sqref="D1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일반회계 세외수입 징수현황"</f>
        <v>2023년 4 월  서구  일반회계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">
        <v>118</v>
      </c>
      <c r="M3" s="130"/>
      <c r="O3" s="3">
        <f>COUNTIF(O7:P77,"err")</f>
        <v>0</v>
      </c>
    </row>
    <row r="4" spans="2:16" s="4" customFormat="1" ht="18.75" customHeight="1" thickBot="1" x14ac:dyDescent="0.2">
      <c r="B4" s="122" t="s">
        <v>117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f>E8+E40+E62</f>
        <v>79708867000</v>
      </c>
      <c r="F7" s="26">
        <f t="shared" ref="F7:K7" si="0">F8+F40+F62</f>
        <v>66275465510</v>
      </c>
      <c r="G7" s="26">
        <f t="shared" si="0"/>
        <v>27924238818</v>
      </c>
      <c r="H7" s="26">
        <f t="shared" si="0"/>
        <v>110264490</v>
      </c>
      <c r="I7" s="26">
        <f t="shared" si="0"/>
        <v>38240962202</v>
      </c>
      <c r="J7" s="26">
        <f t="shared" si="0"/>
        <v>31059356839</v>
      </c>
      <c r="K7" s="26">
        <f t="shared" si="0"/>
        <v>7181605363</v>
      </c>
      <c r="L7" s="27">
        <f>IFERROR(G7/E7,0)*100</f>
        <v>35.032788532798989</v>
      </c>
      <c r="M7" s="28">
        <f>IFERROR(G7/F7,0)*100</f>
        <v>42.133598916459725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56147495000</v>
      </c>
      <c r="F8" s="29">
        <f t="shared" si="1"/>
        <v>19522915080</v>
      </c>
      <c r="G8" s="29">
        <f t="shared" si="1"/>
        <v>18725556734</v>
      </c>
      <c r="H8" s="29">
        <f t="shared" si="1"/>
        <v>0</v>
      </c>
      <c r="I8" s="29">
        <f t="shared" si="1"/>
        <v>797358346</v>
      </c>
      <c r="J8" s="29">
        <f t="shared" si="1"/>
        <v>25065763</v>
      </c>
      <c r="K8" s="29">
        <f t="shared" si="1"/>
        <v>772292583</v>
      </c>
      <c r="L8" s="29">
        <f>IFERROR(G8/E8,0)*100</f>
        <v>33.350653905396847</v>
      </c>
      <c r="M8" s="30">
        <f>IFERROR(G8/F8,0)*100</f>
        <v>95.915782337152905</v>
      </c>
      <c r="O8" s="9" t="str">
        <f t="shared" ref="O8:O71" si="2">IF(F8=G8+H8+I8,"","err")</f>
        <v/>
      </c>
      <c r="P8" s="9" t="str">
        <f t="shared" ref="P8:P71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138516000</v>
      </c>
      <c r="F9" s="33">
        <f t="shared" ref="F9:K9" si="4">SUM(F10:F11)</f>
        <v>1198318420</v>
      </c>
      <c r="G9" s="33">
        <f t="shared" si="4"/>
        <v>452033860</v>
      </c>
      <c r="H9" s="33">
        <f t="shared" si="4"/>
        <v>0</v>
      </c>
      <c r="I9" s="33">
        <f t="shared" si="4"/>
        <v>746284560</v>
      </c>
      <c r="J9" s="33">
        <f t="shared" si="4"/>
        <v>4610860</v>
      </c>
      <c r="K9" s="33">
        <f t="shared" si="4"/>
        <v>741673700</v>
      </c>
      <c r="L9" s="33">
        <f>IFERROR(G9/E9,0)*100</f>
        <v>326.34053827716656</v>
      </c>
      <c r="M9" s="34">
        <f>IFERROR(G9/F9,0)*100</f>
        <v>37.722349290099373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910756950</v>
      </c>
      <c r="G10" s="36">
        <v>305552760</v>
      </c>
      <c r="H10" s="36">
        <v>0</v>
      </c>
      <c r="I10" s="37">
        <v>605204190</v>
      </c>
      <c r="J10" s="37">
        <v>4610860</v>
      </c>
      <c r="K10" s="37">
        <v>600593330</v>
      </c>
      <c r="L10" s="37">
        <v>0</v>
      </c>
      <c r="M10" s="38">
        <v>33.54931960716852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287561470</v>
      </c>
      <c r="G11" s="36">
        <v>146481100</v>
      </c>
      <c r="H11" s="36">
        <v>0</v>
      </c>
      <c r="I11" s="37">
        <v>141080370</v>
      </c>
      <c r="J11" s="37">
        <v>0</v>
      </c>
      <c r="K11" s="37">
        <v>141080370</v>
      </c>
      <c r="L11" s="37">
        <v>105.75031043345173</v>
      </c>
      <c r="M11" s="38">
        <v>50.939056612834811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1141729014</v>
      </c>
      <c r="G12" s="33">
        <v>1131991731</v>
      </c>
      <c r="H12" s="33">
        <v>0</v>
      </c>
      <c r="I12" s="33">
        <v>9737283</v>
      </c>
      <c r="J12" s="33">
        <v>2506860</v>
      </c>
      <c r="K12" s="33">
        <v>7230423</v>
      </c>
      <c r="L12" s="33">
        <v>12.422962048671151</v>
      </c>
      <c r="M12" s="34">
        <v>99.147145874318653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241999960</v>
      </c>
      <c r="G13" s="36">
        <v>233097200</v>
      </c>
      <c r="H13" s="36">
        <v>0</v>
      </c>
      <c r="I13" s="37">
        <v>8902760</v>
      </c>
      <c r="J13" s="37">
        <v>2268160</v>
      </c>
      <c r="K13" s="37">
        <v>6634600</v>
      </c>
      <c r="L13" s="37">
        <v>11.37059512195122</v>
      </c>
      <c r="M13" s="38">
        <v>96.321172945648428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640649384</v>
      </c>
      <c r="G19" s="36">
        <v>639966331</v>
      </c>
      <c r="H19" s="36">
        <v>0</v>
      </c>
      <c r="I19" s="37">
        <v>683053</v>
      </c>
      <c r="J19" s="37">
        <v>195060</v>
      </c>
      <c r="K19" s="37">
        <v>487993</v>
      </c>
      <c r="L19" s="37">
        <v>10.740782597808362</v>
      </c>
      <c r="M19" s="38">
        <v>99.89338115089798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23531000</v>
      </c>
      <c r="G20" s="36">
        <v>23531000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235548670</v>
      </c>
      <c r="G21" s="36">
        <v>235397200</v>
      </c>
      <c r="H21" s="36">
        <v>0</v>
      </c>
      <c r="I21" s="37">
        <v>151470</v>
      </c>
      <c r="J21" s="37">
        <v>43640</v>
      </c>
      <c r="K21" s="37">
        <v>107830</v>
      </c>
      <c r="L21" s="37">
        <v>22.475891121440004</v>
      </c>
      <c r="M21" s="38">
        <v>99.935694818399952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12034603000</v>
      </c>
      <c r="F22" s="33">
        <v>5104569057</v>
      </c>
      <c r="G22" s="33">
        <v>5069415567</v>
      </c>
      <c r="H22" s="33">
        <v>0</v>
      </c>
      <c r="I22" s="33">
        <v>35153490</v>
      </c>
      <c r="J22" s="33">
        <v>11765030</v>
      </c>
      <c r="K22" s="33">
        <v>23388460</v>
      </c>
      <c r="L22" s="33">
        <v>42.123662633491108</v>
      </c>
      <c r="M22" s="34">
        <v>99.311332854792255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>
        <v>1732814000</v>
      </c>
      <c r="F23" s="36">
        <v>562172120</v>
      </c>
      <c r="G23" s="36">
        <v>544338420</v>
      </c>
      <c r="H23" s="36">
        <v>0</v>
      </c>
      <c r="I23" s="37">
        <v>17833700</v>
      </c>
      <c r="J23" s="37">
        <v>78000</v>
      </c>
      <c r="K23" s="37">
        <v>17755700</v>
      </c>
      <c r="L23" s="37">
        <v>31.413551598729008</v>
      </c>
      <c r="M23" s="38">
        <v>96.827715326757939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>
        <v>10095969000</v>
      </c>
      <c r="F24" s="36">
        <v>4342085843</v>
      </c>
      <c r="G24" s="36">
        <v>4342085843</v>
      </c>
      <c r="H24" s="36">
        <v>0</v>
      </c>
      <c r="I24" s="37">
        <v>0</v>
      </c>
      <c r="J24" s="37">
        <v>0</v>
      </c>
      <c r="K24" s="37">
        <v>0</v>
      </c>
      <c r="L24" s="37">
        <v>43.008113862077039</v>
      </c>
      <c r="M24" s="38">
        <v>100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>
        <v>13420000</v>
      </c>
      <c r="F25" s="36">
        <v>2392300</v>
      </c>
      <c r="G25" s="36">
        <v>2392300</v>
      </c>
      <c r="H25" s="36">
        <v>0</v>
      </c>
      <c r="I25" s="37">
        <v>0</v>
      </c>
      <c r="J25" s="37">
        <v>0</v>
      </c>
      <c r="K25" s="37">
        <v>0</v>
      </c>
      <c r="L25" s="37">
        <v>17.826378539493291</v>
      </c>
      <c r="M25" s="38">
        <v>100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/>
      <c r="F26" s="36">
        <v>12708870</v>
      </c>
      <c r="G26" s="36">
        <v>12576760</v>
      </c>
      <c r="H26" s="36">
        <v>0</v>
      </c>
      <c r="I26" s="37">
        <v>132110</v>
      </c>
      <c r="J26" s="37">
        <v>0</v>
      </c>
      <c r="K26" s="37">
        <v>132110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>
        <v>192400000</v>
      </c>
      <c r="F27" s="36">
        <v>185209924</v>
      </c>
      <c r="G27" s="36">
        <v>168022244</v>
      </c>
      <c r="H27" s="36">
        <v>0</v>
      </c>
      <c r="I27" s="37">
        <v>17187680</v>
      </c>
      <c r="J27" s="37">
        <v>11687030</v>
      </c>
      <c r="K27" s="37">
        <v>5500650</v>
      </c>
      <c r="L27" s="37">
        <v>87.329648648648657</v>
      </c>
      <c r="M27" s="38">
        <v>90.719892525845424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1672025400</v>
      </c>
      <c r="G28" s="33">
        <v>1672025400</v>
      </c>
      <c r="H28" s="33">
        <v>0</v>
      </c>
      <c r="I28" s="33">
        <v>0</v>
      </c>
      <c r="J28" s="33">
        <v>0</v>
      </c>
      <c r="K28" s="33">
        <v>0</v>
      </c>
      <c r="L28" s="33">
        <v>49.296500679732993</v>
      </c>
      <c r="M28" s="34">
        <v>100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>
        <v>3391773000</v>
      </c>
      <c r="F29" s="36">
        <v>1490380</v>
      </c>
      <c r="G29" s="36">
        <v>1490380</v>
      </c>
      <c r="H29" s="36">
        <v>0</v>
      </c>
      <c r="I29" s="37">
        <v>0</v>
      </c>
      <c r="J29" s="37">
        <v>0</v>
      </c>
      <c r="K29" s="37">
        <v>0</v>
      </c>
      <c r="L29" s="37">
        <v>4.3941030251729699E-2</v>
      </c>
      <c r="M29" s="38">
        <v>100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/>
      <c r="F33" s="36">
        <v>1670535020</v>
      </c>
      <c r="G33" s="36">
        <v>1670535020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100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8489900740</v>
      </c>
      <c r="G34" s="33">
        <v>8489900740</v>
      </c>
      <c r="H34" s="33">
        <v>0</v>
      </c>
      <c r="I34" s="33">
        <v>0</v>
      </c>
      <c r="J34" s="33">
        <v>0</v>
      </c>
      <c r="K34" s="33">
        <v>0</v>
      </c>
      <c r="L34" s="33">
        <v>29.931236815470957</v>
      </c>
      <c r="M34" s="34">
        <v>100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8489900740</v>
      </c>
      <c r="G35" s="36">
        <v>8489900740</v>
      </c>
      <c r="H35" s="36">
        <v>0</v>
      </c>
      <c r="I35" s="37">
        <v>0</v>
      </c>
      <c r="J35" s="37">
        <v>0</v>
      </c>
      <c r="K35" s="37">
        <v>0</v>
      </c>
      <c r="L35" s="37">
        <v>29.931236815470957</v>
      </c>
      <c r="M35" s="38">
        <v>100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1916372449</v>
      </c>
      <c r="G36" s="33">
        <v>1910189436</v>
      </c>
      <c r="H36" s="33">
        <v>0</v>
      </c>
      <c r="I36" s="33">
        <v>6183013</v>
      </c>
      <c r="J36" s="33">
        <v>6183013</v>
      </c>
      <c r="K36" s="33">
        <v>0</v>
      </c>
      <c r="L36" s="39">
        <v>61.503407498228334</v>
      </c>
      <c r="M36" s="40">
        <v>99.677358490348439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>
        <v>3105827000</v>
      </c>
      <c r="F37" s="36">
        <v>1790300959</v>
      </c>
      <c r="G37" s="36">
        <v>1784117946</v>
      </c>
      <c r="H37" s="36">
        <v>0</v>
      </c>
      <c r="I37" s="37">
        <v>6183013</v>
      </c>
      <c r="J37" s="37">
        <v>6183013</v>
      </c>
      <c r="K37" s="37">
        <v>0</v>
      </c>
      <c r="L37" s="41">
        <v>57.4442152122446</v>
      </c>
      <c r="M37" s="42">
        <v>99.654638346199988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/>
      <c r="F39" s="36">
        <v>126071490</v>
      </c>
      <c r="G39" s="36">
        <v>126071490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100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v>15056792000</v>
      </c>
      <c r="F40" s="43">
        <v>40908085450</v>
      </c>
      <c r="G40" s="43">
        <v>7234112494</v>
      </c>
      <c r="H40" s="43">
        <v>110264490</v>
      </c>
      <c r="I40" s="43">
        <v>33563708466</v>
      </c>
      <c r="J40" s="43">
        <v>30151910326</v>
      </c>
      <c r="K40" s="43">
        <v>3411798140</v>
      </c>
      <c r="L40" s="44">
        <v>48.045509920041404</v>
      </c>
      <c r="M40" s="45">
        <v>17.683820727425413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1091000</v>
      </c>
      <c r="G41" s="33">
        <v>1091000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100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1091000</v>
      </c>
      <c r="G45" s="47">
        <v>1091000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100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v>100</v>
      </c>
      <c r="M46" s="40">
        <v>100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v>100</v>
      </c>
      <c r="M47" s="42">
        <v>100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449864650</v>
      </c>
      <c r="G48" s="33">
        <v>447209684</v>
      </c>
      <c r="H48" s="33">
        <v>0</v>
      </c>
      <c r="I48" s="33">
        <v>2654966</v>
      </c>
      <c r="J48" s="33">
        <v>1825446</v>
      </c>
      <c r="K48" s="33">
        <v>829520</v>
      </c>
      <c r="L48" s="39">
        <v>0</v>
      </c>
      <c r="M48" s="40">
        <v>99.409830045548148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424120</v>
      </c>
      <c r="G49" s="47">
        <v>9360</v>
      </c>
      <c r="H49" s="47">
        <v>0</v>
      </c>
      <c r="I49" s="37">
        <v>414760</v>
      </c>
      <c r="J49" s="37">
        <v>0</v>
      </c>
      <c r="K49" s="37">
        <v>414760</v>
      </c>
      <c r="L49" s="41">
        <v>0</v>
      </c>
      <c r="M49" s="42">
        <v>2.2069225690842216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373065808</v>
      </c>
      <c r="G50" s="47">
        <v>370825602</v>
      </c>
      <c r="H50" s="47">
        <v>0</v>
      </c>
      <c r="I50" s="37">
        <v>2240206</v>
      </c>
      <c r="J50" s="37">
        <v>1825446</v>
      </c>
      <c r="K50" s="37">
        <v>414760</v>
      </c>
      <c r="L50" s="41">
        <v>0</v>
      </c>
      <c r="M50" s="42">
        <v>99.399514522113492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76374722</v>
      </c>
      <c r="G51" s="47">
        <v>76374722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100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11000842000</v>
      </c>
      <c r="F52" s="33">
        <v>6085733883</v>
      </c>
      <c r="G52" s="33">
        <v>4688831333</v>
      </c>
      <c r="H52" s="33">
        <v>0</v>
      </c>
      <c r="I52" s="33">
        <v>1396902550</v>
      </c>
      <c r="J52" s="33">
        <v>76089380</v>
      </c>
      <c r="K52" s="33">
        <v>1320813170</v>
      </c>
      <c r="L52" s="39">
        <v>42.622476834045976</v>
      </c>
      <c r="M52" s="40">
        <v>77.046276145887134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1276390</v>
      </c>
      <c r="G53" s="47">
        <v>135530</v>
      </c>
      <c r="H53" s="47">
        <v>0</v>
      </c>
      <c r="I53" s="37">
        <v>1140860</v>
      </c>
      <c r="J53" s="37">
        <v>1140860</v>
      </c>
      <c r="K53" s="37">
        <v>0</v>
      </c>
      <c r="L53" s="41">
        <v>0</v>
      </c>
      <c r="M53" s="42">
        <v>10.618227971074672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7187600</v>
      </c>
      <c r="G55" s="47">
        <v>7187600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100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1361700100</v>
      </c>
      <c r="G56" s="47">
        <v>44544400</v>
      </c>
      <c r="H56" s="47">
        <v>0</v>
      </c>
      <c r="I56" s="37">
        <v>1317155700</v>
      </c>
      <c r="J56" s="37">
        <v>2392000</v>
      </c>
      <c r="K56" s="37">
        <v>1314763700</v>
      </c>
      <c r="L56" s="41">
        <v>0</v>
      </c>
      <c r="M56" s="42">
        <v>3.2712342460722446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3944720</v>
      </c>
      <c r="G58" s="47">
        <v>3944720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11000842000</v>
      </c>
      <c r="F59" s="47">
        <v>4711625073</v>
      </c>
      <c r="G59" s="47">
        <v>4633019083</v>
      </c>
      <c r="H59" s="47">
        <v>0</v>
      </c>
      <c r="I59" s="37">
        <v>78605990</v>
      </c>
      <c r="J59" s="37">
        <v>72556520</v>
      </c>
      <c r="K59" s="37">
        <v>6049470</v>
      </c>
      <c r="L59" s="41">
        <v>42.115131578110109</v>
      </c>
      <c r="M59" s="42">
        <v>98.331658636200657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34357395917</v>
      </c>
      <c r="G60" s="50">
        <v>2082980477</v>
      </c>
      <c r="H60" s="50">
        <v>110264490</v>
      </c>
      <c r="I60" s="50">
        <v>32164150950</v>
      </c>
      <c r="J60" s="50">
        <v>30073995500</v>
      </c>
      <c r="K60" s="50">
        <v>2090155450</v>
      </c>
      <c r="L60" s="39">
        <v>51.534048590408098</v>
      </c>
      <c r="M60" s="40">
        <v>6.0626843839737683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34357395917</v>
      </c>
      <c r="G61" s="47">
        <v>2082980477</v>
      </c>
      <c r="H61" s="47">
        <v>110264490</v>
      </c>
      <c r="I61" s="37">
        <v>32164150950</v>
      </c>
      <c r="J61" s="37">
        <v>30073995500</v>
      </c>
      <c r="K61" s="37">
        <v>2090155450</v>
      </c>
      <c r="L61" s="41">
        <v>51.534048590408098</v>
      </c>
      <c r="M61" s="42">
        <v>6.0626843839737683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23" t="s">
        <v>73</v>
      </c>
      <c r="C62" s="124"/>
      <c r="D62" s="124"/>
      <c r="E62" s="43">
        <v>8504580000</v>
      </c>
      <c r="F62" s="43">
        <v>5844464980</v>
      </c>
      <c r="G62" s="43">
        <v>1964569590</v>
      </c>
      <c r="H62" s="43">
        <v>0</v>
      </c>
      <c r="I62" s="43">
        <v>3879895390</v>
      </c>
      <c r="J62" s="43">
        <v>882380750</v>
      </c>
      <c r="K62" s="43">
        <v>2997514640</v>
      </c>
      <c r="L62" s="44">
        <v>23.100136514677974</v>
      </c>
      <c r="M62" s="45">
        <v>33.614190464359666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2065371780</v>
      </c>
      <c r="G63" s="50">
        <v>262910760</v>
      </c>
      <c r="H63" s="50">
        <v>0</v>
      </c>
      <c r="I63" s="50">
        <v>1802461020</v>
      </c>
      <c r="J63" s="50">
        <v>16740000</v>
      </c>
      <c r="K63" s="50">
        <v>1785721020</v>
      </c>
      <c r="L63" s="39">
        <v>186.51444381384789</v>
      </c>
      <c r="M63" s="40">
        <v>12.729464135507845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2065371780</v>
      </c>
      <c r="G64" s="47">
        <v>262910760</v>
      </c>
      <c r="H64" s="47">
        <v>0</v>
      </c>
      <c r="I64" s="37">
        <v>1802461020</v>
      </c>
      <c r="J64" s="37">
        <v>16740000</v>
      </c>
      <c r="K64" s="37">
        <v>1785721020</v>
      </c>
      <c r="L64" s="41">
        <v>186.51444381384789</v>
      </c>
      <c r="M64" s="42">
        <v>12.729464135507845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353472700</v>
      </c>
      <c r="G65" s="51">
        <v>128400100</v>
      </c>
      <c r="H65" s="51">
        <v>0</v>
      </c>
      <c r="I65" s="51">
        <v>225072600</v>
      </c>
      <c r="J65" s="51">
        <v>175088400</v>
      </c>
      <c r="K65" s="51">
        <v>49984200</v>
      </c>
      <c r="L65" s="53">
        <v>40.761936507936511</v>
      </c>
      <c r="M65" s="54">
        <v>36.325323002313894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353472700</v>
      </c>
      <c r="G66" s="47">
        <v>128400100</v>
      </c>
      <c r="H66" s="47">
        <v>0</v>
      </c>
      <c r="I66" s="37">
        <v>225072600</v>
      </c>
      <c r="J66" s="37">
        <v>175088400</v>
      </c>
      <c r="K66" s="37">
        <v>49984200</v>
      </c>
      <c r="L66" s="41">
        <v>40.761936507936511</v>
      </c>
      <c r="M66" s="42">
        <v>36.325323002313894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20925210</v>
      </c>
      <c r="G67" s="51">
        <v>10142330</v>
      </c>
      <c r="H67" s="51">
        <v>0</v>
      </c>
      <c r="I67" s="51">
        <v>10782880</v>
      </c>
      <c r="J67" s="51">
        <v>6789510</v>
      </c>
      <c r="K67" s="51">
        <v>3993370</v>
      </c>
      <c r="L67" s="53">
        <v>0</v>
      </c>
      <c r="M67" s="54">
        <v>48.469429936425968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20925210</v>
      </c>
      <c r="G68" s="47">
        <v>10142330</v>
      </c>
      <c r="H68" s="47">
        <v>0</v>
      </c>
      <c r="I68" s="37">
        <v>10782880</v>
      </c>
      <c r="J68" s="37">
        <v>6789510</v>
      </c>
      <c r="K68" s="37">
        <v>3993370</v>
      </c>
      <c r="L68" s="41">
        <v>0</v>
      </c>
      <c r="M68" s="42">
        <v>48.469429936425968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3036600000</v>
      </c>
      <c r="F69" s="52">
        <v>1558233620</v>
      </c>
      <c r="G69" s="52">
        <v>749504620</v>
      </c>
      <c r="H69" s="52">
        <v>0</v>
      </c>
      <c r="I69" s="52">
        <v>808729000</v>
      </c>
      <c r="J69" s="52">
        <v>681777400</v>
      </c>
      <c r="K69" s="52">
        <v>126951600</v>
      </c>
      <c r="L69" s="53">
        <v>24.68236251070276</v>
      </c>
      <c r="M69" s="54">
        <v>48.099630914137251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889296200</v>
      </c>
      <c r="G70" s="55">
        <v>328458400</v>
      </c>
      <c r="H70" s="55">
        <v>0</v>
      </c>
      <c r="I70" s="37">
        <v>560837800</v>
      </c>
      <c r="J70" s="37">
        <v>477509200</v>
      </c>
      <c r="K70" s="37">
        <v>83328600</v>
      </c>
      <c r="L70" s="56">
        <v>13.550264026402639</v>
      </c>
      <c r="M70" s="57">
        <v>36.934645622009853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612600000</v>
      </c>
      <c r="F71" s="55">
        <v>668937420</v>
      </c>
      <c r="G71" s="55">
        <v>421046220</v>
      </c>
      <c r="H71" s="55">
        <v>0</v>
      </c>
      <c r="I71" s="37">
        <v>247891200</v>
      </c>
      <c r="J71" s="37">
        <v>204268200</v>
      </c>
      <c r="K71" s="37">
        <v>43623000</v>
      </c>
      <c r="L71" s="56">
        <v>68.731018609206657</v>
      </c>
      <c r="M71" s="57">
        <v>62.942542517654346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17524900</v>
      </c>
      <c r="G72" s="51">
        <v>17524900</v>
      </c>
      <c r="H72" s="51">
        <v>0</v>
      </c>
      <c r="I72" s="51">
        <v>0</v>
      </c>
      <c r="J72" s="51">
        <v>0</v>
      </c>
      <c r="K72" s="51">
        <v>0</v>
      </c>
      <c r="L72" s="53">
        <v>0</v>
      </c>
      <c r="M72" s="54">
        <v>100</v>
      </c>
      <c r="O72" s="9" t="str">
        <f t="shared" ref="O72:O77" si="5">IF(F72=G72+H72+I72,"","err")</f>
        <v/>
      </c>
      <c r="P72" s="9" t="str">
        <f t="shared" ref="P72:P77" si="6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17524900</v>
      </c>
      <c r="G73" s="47">
        <v>17524900</v>
      </c>
      <c r="H73" s="47">
        <v>0</v>
      </c>
      <c r="I73" s="37">
        <v>0</v>
      </c>
      <c r="J73" s="37">
        <v>0</v>
      </c>
      <c r="K73" s="37">
        <v>0</v>
      </c>
      <c r="L73" s="41">
        <v>0</v>
      </c>
      <c r="M73" s="42">
        <v>100</v>
      </c>
      <c r="O73" s="9" t="str">
        <f t="shared" si="5"/>
        <v/>
      </c>
      <c r="P73" s="9" t="str">
        <f t="shared" si="6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1815336770</v>
      </c>
      <c r="G74" s="51">
        <v>783186880</v>
      </c>
      <c r="H74" s="51">
        <v>0</v>
      </c>
      <c r="I74" s="51">
        <v>1032149890</v>
      </c>
      <c r="J74" s="51">
        <v>1985440</v>
      </c>
      <c r="K74" s="51">
        <v>1030164450</v>
      </c>
      <c r="L74" s="53">
        <v>15.626172281834469</v>
      </c>
      <c r="M74" s="54">
        <v>43.142787219585713</v>
      </c>
      <c r="O74" s="9" t="str">
        <f t="shared" si="5"/>
        <v/>
      </c>
      <c r="P74" s="9" t="str">
        <f t="shared" si="6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1815336770</v>
      </c>
      <c r="G75" s="64">
        <v>783186880</v>
      </c>
      <c r="H75" s="64">
        <v>0</v>
      </c>
      <c r="I75" s="37">
        <v>1032149890</v>
      </c>
      <c r="J75" s="37">
        <v>1985440</v>
      </c>
      <c r="K75" s="37">
        <v>1030164450</v>
      </c>
      <c r="L75" s="65">
        <v>15.626172281834469</v>
      </c>
      <c r="M75" s="66">
        <v>43.142787219585713</v>
      </c>
      <c r="O75" s="9" t="str">
        <f t="shared" si="5"/>
        <v/>
      </c>
      <c r="P75" s="9" t="str">
        <f t="shared" si="6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13600000</v>
      </c>
      <c r="G76" s="51">
        <v>12900000</v>
      </c>
      <c r="H76" s="51">
        <v>0</v>
      </c>
      <c r="I76" s="51">
        <v>700000</v>
      </c>
      <c r="J76" s="51">
        <v>0</v>
      </c>
      <c r="K76" s="51">
        <v>700000</v>
      </c>
      <c r="L76" s="53">
        <v>0</v>
      </c>
      <c r="M76" s="54">
        <v>94.85294117647058</v>
      </c>
      <c r="O76" s="9" t="str">
        <f t="shared" si="5"/>
        <v/>
      </c>
      <c r="P76" s="9" t="str">
        <f t="shared" si="6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13600000</v>
      </c>
      <c r="G77" s="68">
        <v>12900000</v>
      </c>
      <c r="H77" s="68">
        <v>0</v>
      </c>
      <c r="I77" s="69">
        <v>700000</v>
      </c>
      <c r="J77" s="69">
        <v>0</v>
      </c>
      <c r="K77" s="69">
        <v>700000</v>
      </c>
      <c r="L77" s="70">
        <v>0</v>
      </c>
      <c r="M77" s="71">
        <v>94.85294117647058</v>
      </c>
      <c r="O77" s="9" t="str">
        <f t="shared" si="5"/>
        <v/>
      </c>
      <c r="P77" s="9" t="str">
        <f t="shared" si="6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H14" sqref="H1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일반회계 지난년도 세외수입 징수현황"</f>
        <v>2023년 4 월  서구  일반회계 지난년도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COUNTIF(O7:P77,"err")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4 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v>4041950000</v>
      </c>
      <c r="F7" s="26">
        <f t="shared" ref="F7:K7" si="0">F8+F40+F62</f>
        <v>34357395917</v>
      </c>
      <c r="G7" s="26">
        <f t="shared" si="0"/>
        <v>2082980477</v>
      </c>
      <c r="H7" s="26">
        <f t="shared" si="0"/>
        <v>110264490</v>
      </c>
      <c r="I7" s="26">
        <f t="shared" si="0"/>
        <v>32164150950</v>
      </c>
      <c r="J7" s="26">
        <f t="shared" si="0"/>
        <v>30073995500</v>
      </c>
      <c r="K7" s="26">
        <f t="shared" si="0"/>
        <v>2090155450</v>
      </c>
      <c r="L7" s="27">
        <f>IFERROR(G7/E7,0)*100</f>
        <v>51.534048590408098</v>
      </c>
      <c r="M7" s="28">
        <f>IFERROR(G7/F7,0)*100</f>
        <v>6.0626843839737683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0</v>
      </c>
      <c r="F8" s="29">
        <f t="shared" si="1"/>
        <v>529624186</v>
      </c>
      <c r="G8" s="29">
        <f t="shared" si="1"/>
        <v>273362630</v>
      </c>
      <c r="H8" s="29">
        <f t="shared" si="1"/>
        <v>0</v>
      </c>
      <c r="I8" s="29">
        <f t="shared" si="1"/>
        <v>256261556</v>
      </c>
      <c r="J8" s="29">
        <f t="shared" si="1"/>
        <v>256261556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51.614453649592207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86384650</v>
      </c>
      <c r="G9" s="33">
        <f t="shared" si="6"/>
        <v>18965590</v>
      </c>
      <c r="H9" s="33">
        <f t="shared" si="6"/>
        <v>0</v>
      </c>
      <c r="I9" s="33">
        <f t="shared" si="6"/>
        <v>67419060</v>
      </c>
      <c r="J9" s="33">
        <f t="shared" si="6"/>
        <v>67419060</v>
      </c>
      <c r="K9" s="33">
        <f t="shared" si="6"/>
        <v>0</v>
      </c>
      <c r="L9" s="33">
        <f t="shared" si="2"/>
        <v>0</v>
      </c>
      <c r="M9" s="34">
        <f t="shared" si="3"/>
        <v>21.954814888987801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43664320</v>
      </c>
      <c r="G10" s="36">
        <v>5771810</v>
      </c>
      <c r="H10" s="36">
        <v>0</v>
      </c>
      <c r="I10" s="37">
        <v>37892510</v>
      </c>
      <c r="J10" s="37">
        <v>37892510</v>
      </c>
      <c r="K10" s="37">
        <v>0</v>
      </c>
      <c r="L10" s="37">
        <f t="shared" si="2"/>
        <v>0</v>
      </c>
      <c r="M10" s="38">
        <f t="shared" si="3"/>
        <v>13.218595869579556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42720330</v>
      </c>
      <c r="G11" s="36">
        <v>13193780</v>
      </c>
      <c r="H11" s="36">
        <v>0</v>
      </c>
      <c r="I11" s="37">
        <v>29526550</v>
      </c>
      <c r="J11" s="37">
        <v>29526550</v>
      </c>
      <c r="K11" s="37">
        <v>0</v>
      </c>
      <c r="L11" s="37">
        <f t="shared" si="2"/>
        <v>0</v>
      </c>
      <c r="M11" s="38">
        <f t="shared" si="3"/>
        <v>30.884077908574209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411316356</v>
      </c>
      <c r="G12" s="33">
        <v>244368820</v>
      </c>
      <c r="H12" s="33">
        <v>0</v>
      </c>
      <c r="I12" s="33">
        <v>166947536</v>
      </c>
      <c r="J12" s="33">
        <v>166947536</v>
      </c>
      <c r="K12" s="33">
        <v>0</v>
      </c>
      <c r="L12" s="33">
        <f t="shared" si="2"/>
        <v>0</v>
      </c>
      <c r="M12" s="34">
        <f t="shared" si="3"/>
        <v>59.411403518317663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183345250</v>
      </c>
      <c r="G13" s="36">
        <v>23534160</v>
      </c>
      <c r="H13" s="36">
        <v>0</v>
      </c>
      <c r="I13" s="37">
        <v>159811090</v>
      </c>
      <c r="J13" s="37">
        <v>159811090</v>
      </c>
      <c r="K13" s="37">
        <v>0</v>
      </c>
      <c r="L13" s="37">
        <f t="shared" si="2"/>
        <v>0</v>
      </c>
      <c r="M13" s="38">
        <f t="shared" si="3"/>
        <v>12.835980206741107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0</v>
      </c>
      <c r="H14" s="36">
        <v>0</v>
      </c>
      <c r="I14" s="37">
        <v>-2940570</v>
      </c>
      <c r="J14" s="37">
        <v>-2940570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288840</v>
      </c>
      <c r="H17" s="36">
        <v>0</v>
      </c>
      <c r="I17" s="37">
        <v>14075183</v>
      </c>
      <c r="J17" s="37">
        <v>14075183</v>
      </c>
      <c r="K17" s="37">
        <v>0</v>
      </c>
      <c r="L17" s="37">
        <f t="shared" si="2"/>
        <v>0</v>
      </c>
      <c r="M17" s="38">
        <f t="shared" si="3"/>
        <v>2.0108572647091973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v>-4459668</v>
      </c>
      <c r="J21" s="37">
        <v>-4459668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42091650</v>
      </c>
      <c r="G22" s="33">
        <v>10028220</v>
      </c>
      <c r="H22" s="33">
        <v>0</v>
      </c>
      <c r="I22" s="33">
        <v>32063430</v>
      </c>
      <c r="J22" s="33">
        <v>32063430</v>
      </c>
      <c r="K22" s="33">
        <v>0</v>
      </c>
      <c r="L22" s="33">
        <f t="shared" si="2"/>
        <v>0</v>
      </c>
      <c r="M22" s="34">
        <f t="shared" si="3"/>
        <v>23.824725331508741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/>
      <c r="F23" s="36">
        <v>9403900</v>
      </c>
      <c r="G23" s="36">
        <v>9439390</v>
      </c>
      <c r="H23" s="36">
        <v>0</v>
      </c>
      <c r="I23" s="37">
        <v>-35490</v>
      </c>
      <c r="J23" s="37">
        <v>-35490</v>
      </c>
      <c r="K23" s="37">
        <v>0</v>
      </c>
      <c r="L23" s="37">
        <f t="shared" si="2"/>
        <v>0</v>
      </c>
      <c r="M23" s="38">
        <f t="shared" si="3"/>
        <v>100.37739661204395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/>
      <c r="F27" s="36">
        <v>19848130</v>
      </c>
      <c r="G27" s="36">
        <v>564730</v>
      </c>
      <c r="H27" s="36">
        <v>0</v>
      </c>
      <c r="I27" s="37">
        <v>19283400</v>
      </c>
      <c r="J27" s="37">
        <v>19283400</v>
      </c>
      <c r="K27" s="37">
        <v>0</v>
      </c>
      <c r="L27" s="37">
        <f t="shared" si="2"/>
        <v>0</v>
      </c>
      <c r="M27" s="38">
        <f t="shared" si="3"/>
        <v>2.845255447238606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v>0</v>
      </c>
      <c r="F40" s="43">
        <v>2489752314</v>
      </c>
      <c r="G40" s="43">
        <v>51116452</v>
      </c>
      <c r="H40" s="43">
        <v>0</v>
      </c>
      <c r="I40" s="43">
        <v>2438635862</v>
      </c>
      <c r="J40" s="43">
        <v>2438635862</v>
      </c>
      <c r="K40" s="43">
        <v>0</v>
      </c>
      <c r="L40" s="44">
        <f t="shared" si="2"/>
        <v>0</v>
      </c>
      <c r="M40" s="45">
        <f t="shared" si="3"/>
        <v>2.0530737821818525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2489752314</v>
      </c>
      <c r="G52" s="33">
        <v>51116452</v>
      </c>
      <c r="H52" s="33">
        <v>0</v>
      </c>
      <c r="I52" s="33">
        <v>2438635862</v>
      </c>
      <c r="J52" s="33">
        <v>2438635862</v>
      </c>
      <c r="K52" s="33">
        <v>0</v>
      </c>
      <c r="L52" s="39">
        <f t="shared" si="2"/>
        <v>0</v>
      </c>
      <c r="M52" s="40">
        <f t="shared" si="3"/>
        <v>2.0530737821818525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54871000</v>
      </c>
      <c r="H56" s="47">
        <v>0</v>
      </c>
      <c r="I56" s="37">
        <v>969615950</v>
      </c>
      <c r="J56" s="37">
        <v>969615950</v>
      </c>
      <c r="K56" s="37">
        <v>0</v>
      </c>
      <c r="L56" s="41">
        <f t="shared" si="2"/>
        <v>0</v>
      </c>
      <c r="M56" s="42">
        <f t="shared" si="3"/>
        <v>5.3559491411774447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1465141264</v>
      </c>
      <c r="G59" s="47">
        <v>-3754648</v>
      </c>
      <c r="H59" s="47">
        <v>0</v>
      </c>
      <c r="I59" s="37">
        <v>1468895912</v>
      </c>
      <c r="J59" s="37">
        <v>1468895912</v>
      </c>
      <c r="K59" s="37">
        <v>0</v>
      </c>
      <c r="L59" s="41">
        <f t="shared" si="2"/>
        <v>0</v>
      </c>
      <c r="M59" s="42">
        <f t="shared" si="3"/>
        <v>-0.25626525525254745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3" t="s">
        <v>73</v>
      </c>
      <c r="C62" s="124"/>
      <c r="D62" s="124"/>
      <c r="E62" s="43">
        <v>0</v>
      </c>
      <c r="F62" s="43">
        <v>31338019417</v>
      </c>
      <c r="G62" s="43">
        <v>1758501395</v>
      </c>
      <c r="H62" s="43">
        <v>110264490</v>
      </c>
      <c r="I62" s="43">
        <v>29469253532</v>
      </c>
      <c r="J62" s="43">
        <v>27379098082</v>
      </c>
      <c r="K62" s="43">
        <v>2090155450</v>
      </c>
      <c r="L62" s="44">
        <f t="shared" si="2"/>
        <v>0</v>
      </c>
      <c r="M62" s="45">
        <f t="shared" si="3"/>
        <v>5.6113992770266208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5456957373</v>
      </c>
      <c r="G63" s="50">
        <v>1900000</v>
      </c>
      <c r="H63" s="50">
        <v>0</v>
      </c>
      <c r="I63" s="50">
        <v>5455057373</v>
      </c>
      <c r="J63" s="50">
        <v>5455057373</v>
      </c>
      <c r="K63" s="50">
        <v>0</v>
      </c>
      <c r="L63" s="39">
        <f t="shared" si="2"/>
        <v>0</v>
      </c>
      <c r="M63" s="40">
        <f t="shared" si="3"/>
        <v>3.4817937361960039E-2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1900000</v>
      </c>
      <c r="H64" s="47">
        <v>0</v>
      </c>
      <c r="I64" s="37">
        <v>5455057373</v>
      </c>
      <c r="J64" s="37">
        <v>5455057373</v>
      </c>
      <c r="K64" s="37">
        <v>0</v>
      </c>
      <c r="L64" s="41">
        <f t="shared" si="2"/>
        <v>0</v>
      </c>
      <c r="M64" s="42">
        <f t="shared" si="3"/>
        <v>3.4817937361960039E-2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2520436984</v>
      </c>
      <c r="G65" s="51">
        <v>123961090</v>
      </c>
      <c r="H65" s="51">
        <v>0</v>
      </c>
      <c r="I65" s="51">
        <v>2396475894</v>
      </c>
      <c r="J65" s="51">
        <v>2396475894</v>
      </c>
      <c r="K65" s="51">
        <v>0</v>
      </c>
      <c r="L65" s="53">
        <f t="shared" si="2"/>
        <v>0</v>
      </c>
      <c r="M65" s="54">
        <f t="shared" si="3"/>
        <v>4.9182380193164157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2520436984</v>
      </c>
      <c r="G66" s="47">
        <v>123961090</v>
      </c>
      <c r="H66" s="47">
        <v>0</v>
      </c>
      <c r="I66" s="37">
        <v>2396475894</v>
      </c>
      <c r="J66" s="37">
        <v>2396475894</v>
      </c>
      <c r="K66" s="37">
        <v>0</v>
      </c>
      <c r="L66" s="41">
        <f>IFERROR(G66/E66,0)*100</f>
        <v>0</v>
      </c>
      <c r="M66" s="42">
        <f>IFERROR(G66/F66,0)*100</f>
        <v>4.9182380193164157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243612520</v>
      </c>
      <c r="G67" s="51">
        <v>-6267780</v>
      </c>
      <c r="H67" s="51">
        <v>20732400</v>
      </c>
      <c r="I67" s="51">
        <v>229147900</v>
      </c>
      <c r="J67" s="51">
        <v>229147900</v>
      </c>
      <c r="K67" s="51">
        <v>0</v>
      </c>
      <c r="L67" s="53">
        <f t="shared" si="2"/>
        <v>0</v>
      </c>
      <c r="M67" s="54">
        <f t="shared" si="3"/>
        <v>-2.572848062160352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243612520</v>
      </c>
      <c r="G68" s="47">
        <v>-6267780</v>
      </c>
      <c r="H68" s="47">
        <v>20732400</v>
      </c>
      <c r="I68" s="37">
        <v>229147900</v>
      </c>
      <c r="J68" s="37">
        <v>229147900</v>
      </c>
      <c r="K68" s="37">
        <v>0</v>
      </c>
      <c r="L68" s="41">
        <f t="shared" si="2"/>
        <v>0</v>
      </c>
      <c r="M68" s="42">
        <f t="shared" si="3"/>
        <v>-2.572848062160352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18937374119</v>
      </c>
      <c r="G69" s="52">
        <v>467990215</v>
      </c>
      <c r="H69" s="52">
        <v>89532090</v>
      </c>
      <c r="I69" s="52">
        <v>18379851814</v>
      </c>
      <c r="J69" s="52">
        <v>18379851814</v>
      </c>
      <c r="K69" s="52">
        <v>0</v>
      </c>
      <c r="L69" s="53">
        <f t="shared" si="2"/>
        <v>0</v>
      </c>
      <c r="M69" s="54">
        <f t="shared" si="3"/>
        <v>2.4712518856057351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16798162692</v>
      </c>
      <c r="G70" s="55">
        <v>395356505</v>
      </c>
      <c r="H70" s="55">
        <v>62881390</v>
      </c>
      <c r="I70" s="37">
        <v>16339924797</v>
      </c>
      <c r="J70" s="37">
        <v>16339924797</v>
      </c>
      <c r="K70" s="37">
        <v>0</v>
      </c>
      <c r="L70" s="56">
        <f t="shared" si="2"/>
        <v>0</v>
      </c>
      <c r="M70" s="57">
        <f t="shared" si="3"/>
        <v>2.353569924574463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2139211427</v>
      </c>
      <c r="G71" s="55">
        <v>72633710</v>
      </c>
      <c r="H71" s="55">
        <v>26650700</v>
      </c>
      <c r="I71" s="37">
        <v>2039927017</v>
      </c>
      <c r="J71" s="37">
        <v>2039927017</v>
      </c>
      <c r="K71" s="37">
        <v>0</v>
      </c>
      <c r="L71" s="56">
        <f t="shared" si="2"/>
        <v>0</v>
      </c>
      <c r="M71" s="57">
        <f t="shared" si="3"/>
        <v>3.3953497575440919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4164707281</v>
      </c>
      <c r="G74" s="51">
        <v>1170917870</v>
      </c>
      <c r="H74" s="51">
        <v>0</v>
      </c>
      <c r="I74" s="51">
        <v>2993789411</v>
      </c>
      <c r="J74" s="51">
        <v>903633961</v>
      </c>
      <c r="K74" s="51">
        <v>2090155450</v>
      </c>
      <c r="L74" s="53">
        <f>IFERROR(G74/E74,0)*100</f>
        <v>0</v>
      </c>
      <c r="M74" s="54">
        <f>IFERROR(G74/F74,0)*100</f>
        <v>28.115250148357308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4164707281</v>
      </c>
      <c r="G75" s="64">
        <v>1170917870</v>
      </c>
      <c r="H75" s="64">
        <v>0</v>
      </c>
      <c r="I75" s="37">
        <v>2993789411</v>
      </c>
      <c r="J75" s="37">
        <v>903633961</v>
      </c>
      <c r="K75" s="37">
        <v>2090155450</v>
      </c>
      <c r="L75" s="65">
        <f>IFERROR(G75/E75,0)*100</f>
        <v>0</v>
      </c>
      <c r="M75" s="66">
        <f>IFERROR(G75/F75,0)*100</f>
        <v>28.115250148357308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4000000</v>
      </c>
      <c r="G76" s="51">
        <v>0</v>
      </c>
      <c r="H76" s="51">
        <v>0</v>
      </c>
      <c r="I76" s="51">
        <v>4000000</v>
      </c>
      <c r="J76" s="51">
        <v>4000000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v>4000000</v>
      </c>
      <c r="J77" s="69">
        <v>4000000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O58" sqref="O5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기타특별회계 세외수입 징수현황"</f>
        <v>2023년 4 월  서구  기타특별회계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COUNTIF(O7:P77,"err")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4 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f t="shared" ref="E7:K7" si="0">E8+E40+E62</f>
        <v>10101407665</v>
      </c>
      <c r="F7" s="26">
        <f t="shared" si="0"/>
        <v>12427795637</v>
      </c>
      <c r="G7" s="26">
        <f t="shared" si="0"/>
        <v>2898401375</v>
      </c>
      <c r="H7" s="26">
        <f t="shared" si="0"/>
        <v>8493240</v>
      </c>
      <c r="I7" s="26">
        <f t="shared" si="0"/>
        <v>9520901022</v>
      </c>
      <c r="J7" s="26">
        <f t="shared" si="0"/>
        <v>9243047022</v>
      </c>
      <c r="K7" s="26">
        <f t="shared" si="0"/>
        <v>277854000</v>
      </c>
      <c r="L7" s="27">
        <f>IFERROR(G7/E7,0)*100</f>
        <v>28.693044287704232</v>
      </c>
      <c r="M7" s="28">
        <f>IFERROR(G7/F7,0)*100</f>
        <v>23.321926588259039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2256853240</v>
      </c>
      <c r="F8" s="29">
        <f t="shared" si="1"/>
        <v>1058099610</v>
      </c>
      <c r="G8" s="29">
        <f t="shared" si="1"/>
        <v>1058099610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46.883846554417516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1801094000</v>
      </c>
      <c r="F12" s="33">
        <v>507506750</v>
      </c>
      <c r="G12" s="33">
        <v>507506750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28.177693668403759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1801094000</v>
      </c>
      <c r="F20" s="36">
        <v>507506750</v>
      </c>
      <c r="G20" s="36">
        <v>507506750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65000000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100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>
        <v>65000000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100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390759240</v>
      </c>
      <c r="F36" s="33">
        <v>485592860</v>
      </c>
      <c r="G36" s="33">
        <v>485592860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124.26906654849672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>
        <v>390759240</v>
      </c>
      <c r="F37" s="36">
        <v>485592860</v>
      </c>
      <c r="G37" s="36">
        <v>485592860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124.26906654849672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v>4692554425</v>
      </c>
      <c r="F40" s="43">
        <v>9293004357</v>
      </c>
      <c r="G40" s="43">
        <v>360810565</v>
      </c>
      <c r="H40" s="43">
        <v>8493240</v>
      </c>
      <c r="I40" s="43">
        <v>8923700552</v>
      </c>
      <c r="J40" s="43">
        <v>8923700552</v>
      </c>
      <c r="K40" s="43">
        <v>0</v>
      </c>
      <c r="L40" s="44">
        <f t="shared" si="2"/>
        <v>7.6890011776475031</v>
      </c>
      <c r="M40" s="45">
        <f t="shared" si="3"/>
        <v>3.8826040658015799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75815890</v>
      </c>
      <c r="F52" s="33">
        <v>45527900</v>
      </c>
      <c r="G52" s="33">
        <v>31357780</v>
      </c>
      <c r="H52" s="33">
        <v>0</v>
      </c>
      <c r="I52" s="33">
        <v>14170120</v>
      </c>
      <c r="J52" s="33">
        <v>14170120</v>
      </c>
      <c r="K52" s="33">
        <v>0</v>
      </c>
      <c r="L52" s="39">
        <f t="shared" si="2"/>
        <v>41.360432489811835</v>
      </c>
      <c r="M52" s="40">
        <f t="shared" si="3"/>
        <v>68.875963969346259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75815890</v>
      </c>
      <c r="F59" s="47">
        <v>45527900</v>
      </c>
      <c r="G59" s="47">
        <v>31357780</v>
      </c>
      <c r="H59" s="47">
        <v>0</v>
      </c>
      <c r="I59" s="37">
        <v>14170120</v>
      </c>
      <c r="J59" s="37">
        <v>14170120</v>
      </c>
      <c r="K59" s="37">
        <v>0</v>
      </c>
      <c r="L59" s="41">
        <f t="shared" si="2"/>
        <v>41.360432489811835</v>
      </c>
      <c r="M59" s="42">
        <f t="shared" si="3"/>
        <v>68.875963969346259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4616738535</v>
      </c>
      <c r="F60" s="50">
        <v>9247476457</v>
      </c>
      <c r="G60" s="50">
        <v>329452785</v>
      </c>
      <c r="H60" s="50">
        <v>8493240</v>
      </c>
      <c r="I60" s="50">
        <v>8909530432</v>
      </c>
      <c r="J60" s="50">
        <v>8909530432</v>
      </c>
      <c r="K60" s="50">
        <v>0</v>
      </c>
      <c r="L60" s="39">
        <f t="shared" si="2"/>
        <v>7.1360503199906677</v>
      </c>
      <c r="M60" s="40">
        <f t="shared" si="3"/>
        <v>3.5626236685427441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4616738535</v>
      </c>
      <c r="F61" s="47">
        <v>9247476457</v>
      </c>
      <c r="G61" s="47">
        <v>329452785</v>
      </c>
      <c r="H61" s="47">
        <v>8493240</v>
      </c>
      <c r="I61" s="37">
        <v>8909530432</v>
      </c>
      <c r="J61" s="37">
        <v>8909530432</v>
      </c>
      <c r="K61" s="37">
        <v>0</v>
      </c>
      <c r="L61" s="41">
        <f>IFERROR(G61/E61,0)*100</f>
        <v>7.1360503199906677</v>
      </c>
      <c r="M61" s="42">
        <f>IFERROR(G61/F61,0)*100</f>
        <v>3.5626236685427441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3" t="s">
        <v>73</v>
      </c>
      <c r="C62" s="124"/>
      <c r="D62" s="124"/>
      <c r="E62" s="43">
        <v>3152000000</v>
      </c>
      <c r="F62" s="43">
        <v>2076691670</v>
      </c>
      <c r="G62" s="43">
        <v>1479491200</v>
      </c>
      <c r="H62" s="43">
        <v>0</v>
      </c>
      <c r="I62" s="43">
        <v>597200470</v>
      </c>
      <c r="J62" s="43">
        <v>319346470</v>
      </c>
      <c r="K62" s="43">
        <v>277854000</v>
      </c>
      <c r="L62" s="44">
        <f t="shared" si="2"/>
        <v>46.938172588832487</v>
      </c>
      <c r="M62" s="45">
        <f t="shared" si="3"/>
        <v>71.242699211096664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2068267180</v>
      </c>
      <c r="G69" s="52">
        <v>1471138740</v>
      </c>
      <c r="H69" s="52">
        <v>0</v>
      </c>
      <c r="I69" s="52">
        <v>597128440</v>
      </c>
      <c r="J69" s="52">
        <v>319274440</v>
      </c>
      <c r="K69" s="52">
        <v>277854000</v>
      </c>
      <c r="L69" s="53">
        <f t="shared" si="2"/>
        <v>47.151882692307694</v>
      </c>
      <c r="M69" s="54">
        <f t="shared" si="3"/>
        <v>71.129047263613217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2068267180</v>
      </c>
      <c r="G70" s="55">
        <v>1471138740</v>
      </c>
      <c r="H70" s="55">
        <v>0</v>
      </c>
      <c r="I70" s="37">
        <v>597128440</v>
      </c>
      <c r="J70" s="37">
        <v>319274440</v>
      </c>
      <c r="K70" s="37">
        <v>277854000</v>
      </c>
      <c r="L70" s="56">
        <f t="shared" si="2"/>
        <v>47.151882692307694</v>
      </c>
      <c r="M70" s="57">
        <f t="shared" si="3"/>
        <v>71.129047263613217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8424490</v>
      </c>
      <c r="G74" s="51">
        <v>8352460</v>
      </c>
      <c r="H74" s="51">
        <v>0</v>
      </c>
      <c r="I74" s="51">
        <v>72030</v>
      </c>
      <c r="J74" s="51">
        <v>72030</v>
      </c>
      <c r="K74" s="51">
        <v>0</v>
      </c>
      <c r="L74" s="53">
        <f>IFERROR(G74/E74,0)*100</f>
        <v>26.101437500000003</v>
      </c>
      <c r="M74" s="54">
        <f>IFERROR(G74/F74,0)*100</f>
        <v>99.144992753270529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8424490</v>
      </c>
      <c r="G75" s="64">
        <v>8352460</v>
      </c>
      <c r="H75" s="64">
        <v>0</v>
      </c>
      <c r="I75" s="37">
        <v>72030</v>
      </c>
      <c r="J75" s="37">
        <v>72030</v>
      </c>
      <c r="K75" s="37">
        <v>0</v>
      </c>
      <c r="L75" s="65">
        <f>IFERROR(G75/E75,0)*100</f>
        <v>26.101437500000003</v>
      </c>
      <c r="M75" s="66">
        <f>IFERROR(G75/F75,0)*100</f>
        <v>99.144992753270529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H26" sqref="H2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과목별 세외수입 징수현황"</f>
        <v>2023년 4 월  서구  과목별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COUNTIF(O7:P36,"err")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4 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33" t="s">
        <v>115</v>
      </c>
      <c r="C7" s="134"/>
      <c r="D7" s="134"/>
      <c r="E7" s="77">
        <f>SUM(E8:E9)</f>
        <v>6376000000</v>
      </c>
      <c r="F7" s="77">
        <f>SUM(F8:F9)</f>
        <v>31941492166</v>
      </c>
      <c r="G7" s="77">
        <f>SUM(G8:G9)</f>
        <v>2735974945</v>
      </c>
      <c r="H7" s="77">
        <f>SUM(H8:H9)</f>
        <v>84017720</v>
      </c>
      <c r="I7" s="77">
        <f>F7-G7-H7</f>
        <v>29121499501</v>
      </c>
      <c r="J7" s="77">
        <f>I7-K7</f>
        <v>28073721611</v>
      </c>
      <c r="K7" s="77">
        <f>SUM(K8:K9)</f>
        <v>1047777890</v>
      </c>
      <c r="L7" s="78">
        <f t="shared" ref="L7:L33" si="0">IFERROR(G7/E7,0)*100</f>
        <v>42.910522976787959</v>
      </c>
      <c r="M7" s="79">
        <f t="shared" ref="M7:M33" si="1">IFERROR(G7/F7,0)*100</f>
        <v>8.5655827560626552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5"/>
      <c r="C8" s="80" t="s">
        <v>104</v>
      </c>
      <c r="D8" s="81"/>
      <c r="E8" s="82">
        <f t="shared" ref="E8:H9" si="2">E11+E32</f>
        <v>5676000000</v>
      </c>
      <c r="F8" s="82">
        <f t="shared" si="2"/>
        <v>3911068730</v>
      </c>
      <c r="G8" s="82">
        <f t="shared" si="2"/>
        <v>1898181570</v>
      </c>
      <c r="H8" s="82">
        <f t="shared" si="2"/>
        <v>0</v>
      </c>
      <c r="I8" s="82">
        <f>F8-G8-H8</f>
        <v>2012887160</v>
      </c>
      <c r="J8" s="82">
        <f>I8-K8</f>
        <v>965109270</v>
      </c>
      <c r="K8" s="82">
        <f>K11+K32</f>
        <v>1047777890</v>
      </c>
      <c r="L8" s="83">
        <f>IFERROR(G8/E8,0)*100</f>
        <v>33.44224048625793</v>
      </c>
      <c r="M8" s="84">
        <f>IFERROR(G8/F8,0)*100</f>
        <v>48.533577419387356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6"/>
      <c r="C9" s="85" t="s">
        <v>105</v>
      </c>
      <c r="D9" s="86"/>
      <c r="E9" s="87">
        <f t="shared" si="2"/>
        <v>700000000</v>
      </c>
      <c r="F9" s="87">
        <f t="shared" si="2"/>
        <v>28030423436</v>
      </c>
      <c r="G9" s="87">
        <f t="shared" si="2"/>
        <v>837793375</v>
      </c>
      <c r="H9" s="87">
        <f t="shared" si="2"/>
        <v>84017720</v>
      </c>
      <c r="I9" s="87">
        <f>F9-G9-H9</f>
        <v>27108612341</v>
      </c>
      <c r="J9" s="87">
        <f>I9-K9</f>
        <v>27108612341</v>
      </c>
      <c r="K9" s="87">
        <f>K12+K33</f>
        <v>0</v>
      </c>
      <c r="L9" s="88">
        <f>IFERROR(G9/E9,0)*100</f>
        <v>119.68476785714286</v>
      </c>
      <c r="M9" s="89">
        <f>IFERROR(G9/F9,0)*100</f>
        <v>2.9888716341116925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4" t="s">
        <v>113</v>
      </c>
      <c r="C10" s="145"/>
      <c r="D10" s="145"/>
      <c r="E10" s="90">
        <f>SUM(E11:E12)</f>
        <v>2556000000</v>
      </c>
      <c r="F10" s="90">
        <f>SUM(F11:F12)</f>
        <v>24561122774</v>
      </c>
      <c r="G10" s="90">
        <f>SUM(G11:G12)</f>
        <v>938595885</v>
      </c>
      <c r="H10" s="90">
        <f>SUM(H11:H12)</f>
        <v>83613790</v>
      </c>
      <c r="I10" s="90">
        <f>F10-G10-H10</f>
        <v>23538913099</v>
      </c>
      <c r="J10" s="90">
        <f>I10-K10</f>
        <v>22768989209</v>
      </c>
      <c r="K10" s="90">
        <f>SUM(K11:K12)</f>
        <v>769923890</v>
      </c>
      <c r="L10" s="90">
        <f t="shared" si="0"/>
        <v>36.721278755868546</v>
      </c>
      <c r="M10" s="91">
        <f t="shared" si="1"/>
        <v>3.8214697822918016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7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1842801550</v>
      </c>
      <c r="G11" s="93">
        <f t="shared" si="5"/>
        <v>427042830</v>
      </c>
      <c r="H11" s="93">
        <f t="shared" si="5"/>
        <v>0</v>
      </c>
      <c r="I11" s="93">
        <f t="shared" si="5"/>
        <v>1415758720</v>
      </c>
      <c r="J11" s="93">
        <f t="shared" si="5"/>
        <v>645834830</v>
      </c>
      <c r="K11" s="93">
        <f t="shared" si="5"/>
        <v>769923890</v>
      </c>
      <c r="L11" s="94">
        <f t="shared" si="0"/>
        <v>16.707465962441315</v>
      </c>
      <c r="M11" s="95">
        <f t="shared" si="1"/>
        <v>23.173565813421419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8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22718321224</v>
      </c>
      <c r="G12" s="93">
        <f t="shared" si="6"/>
        <v>511553055</v>
      </c>
      <c r="H12" s="93">
        <f t="shared" si="6"/>
        <v>83613790</v>
      </c>
      <c r="I12" s="93">
        <f t="shared" si="6"/>
        <v>22123154379</v>
      </c>
      <c r="J12" s="93">
        <f t="shared" si="6"/>
        <v>22123154379</v>
      </c>
      <c r="K12" s="93">
        <f t="shared" si="6"/>
        <v>0</v>
      </c>
      <c r="L12" s="94">
        <f t="shared" si="0"/>
        <v>0</v>
      </c>
      <c r="M12" s="95">
        <f t="shared" si="1"/>
        <v>2.2517203183991743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247721950</v>
      </c>
      <c r="G13" s="98">
        <v>13961040</v>
      </c>
      <c r="H13" s="98">
        <v>20732400</v>
      </c>
      <c r="I13" s="98">
        <v>213028510</v>
      </c>
      <c r="J13" s="98">
        <v>210537540</v>
      </c>
      <c r="K13" s="98">
        <v>2490970</v>
      </c>
      <c r="L13" s="98">
        <f t="shared" si="0"/>
        <v>0</v>
      </c>
      <c r="M13" s="99">
        <f t="shared" si="1"/>
        <v>5.6357702658161699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19422810</v>
      </c>
      <c r="G14" s="102">
        <v>10142330</v>
      </c>
      <c r="H14" s="102">
        <v>0</v>
      </c>
      <c r="I14" s="103">
        <v>9280480</v>
      </c>
      <c r="J14" s="103">
        <v>6789510</v>
      </c>
      <c r="K14" s="103">
        <v>2490970</v>
      </c>
      <c r="L14" s="103">
        <f t="shared" si="0"/>
        <v>0</v>
      </c>
      <c r="M14" s="104">
        <f t="shared" si="1"/>
        <v>52.218654252397059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228299140</v>
      </c>
      <c r="G15" s="102">
        <v>3818710</v>
      </c>
      <c r="H15" s="102">
        <v>20732400</v>
      </c>
      <c r="I15" s="103">
        <v>203748030</v>
      </c>
      <c r="J15" s="103">
        <v>203748030</v>
      </c>
      <c r="K15" s="103"/>
      <c r="L15" s="103">
        <f t="shared" si="0"/>
        <v>0</v>
      </c>
      <c r="M15" s="104">
        <f t="shared" si="1"/>
        <v>1.6726782238426301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12600510919</v>
      </c>
      <c r="G16" s="98">
        <v>367693675</v>
      </c>
      <c r="H16" s="98">
        <v>1381120</v>
      </c>
      <c r="I16" s="98">
        <v>12231436124</v>
      </c>
      <c r="J16" s="98">
        <v>12202787524</v>
      </c>
      <c r="K16" s="98">
        <v>28648600</v>
      </c>
      <c r="L16" s="98">
        <f t="shared" si="0"/>
        <v>25.967067443502824</v>
      </c>
      <c r="M16" s="99">
        <f t="shared" si="1"/>
        <v>2.9180854440240496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364915920</v>
      </c>
      <c r="G17" s="102">
        <v>110297010</v>
      </c>
      <c r="H17" s="102">
        <v>0</v>
      </c>
      <c r="I17" s="103">
        <v>254618910</v>
      </c>
      <c r="J17" s="103">
        <v>225970310</v>
      </c>
      <c r="K17" s="103">
        <v>28648600</v>
      </c>
      <c r="L17" s="103">
        <f t="shared" si="0"/>
        <v>7.7893368644067786</v>
      </c>
      <c r="M17" s="104">
        <f t="shared" si="1"/>
        <v>30.225321493236031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12235594999</v>
      </c>
      <c r="G18" s="102">
        <v>257396665</v>
      </c>
      <c r="H18" s="102">
        <v>1381120</v>
      </c>
      <c r="I18" s="103">
        <v>11976817214</v>
      </c>
      <c r="J18" s="103">
        <v>11976817214</v>
      </c>
      <c r="K18" s="103"/>
      <c r="L18" s="103">
        <f t="shared" si="0"/>
        <v>0</v>
      </c>
      <c r="M18" s="104">
        <f t="shared" si="1"/>
        <v>2.1036710108583745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4219341259</v>
      </c>
      <c r="G19" s="98">
        <v>303697480</v>
      </c>
      <c r="H19" s="98">
        <v>0</v>
      </c>
      <c r="I19" s="98">
        <v>3915643779</v>
      </c>
      <c r="J19" s="98">
        <v>3870923779</v>
      </c>
      <c r="K19" s="98">
        <v>44720000</v>
      </c>
      <c r="L19" s="98">
        <f t="shared" si="0"/>
        <v>36.154461904761902</v>
      </c>
      <c r="M19" s="99">
        <f t="shared" si="1"/>
        <v>7.1977463153093586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468772000</v>
      </c>
      <c r="G20" s="102">
        <v>183203390</v>
      </c>
      <c r="H20" s="102">
        <v>0</v>
      </c>
      <c r="I20" s="103">
        <v>285568610</v>
      </c>
      <c r="J20" s="103">
        <v>240848610</v>
      </c>
      <c r="K20" s="103">
        <v>44720000</v>
      </c>
      <c r="L20" s="103">
        <f t="shared" si="0"/>
        <v>21.809927380952381</v>
      </c>
      <c r="M20" s="104">
        <f t="shared" si="1"/>
        <v>39.081555638988675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3750569259</v>
      </c>
      <c r="G21" s="102">
        <v>120494090</v>
      </c>
      <c r="H21" s="102">
        <v>0</v>
      </c>
      <c r="I21" s="103">
        <v>3630075169</v>
      </c>
      <c r="J21" s="103">
        <v>3630075169</v>
      </c>
      <c r="K21" s="103"/>
      <c r="L21" s="103">
        <f t="shared" si="0"/>
        <v>0</v>
      </c>
      <c r="M21" s="104">
        <f t="shared" si="1"/>
        <v>3.2126880395784743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9269500</v>
      </c>
      <c r="H22" s="98">
        <v>61500270</v>
      </c>
      <c r="I22" s="98">
        <v>547935704</v>
      </c>
      <c r="J22" s="98">
        <v>547935704</v>
      </c>
      <c r="K22" s="98">
        <v>0</v>
      </c>
      <c r="L22" s="98">
        <f t="shared" si="0"/>
        <v>0</v>
      </c>
      <c r="M22" s="99">
        <f t="shared" si="1"/>
        <v>1.4982088230239257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9269500</v>
      </c>
      <c r="H24" s="102">
        <v>61500270</v>
      </c>
      <c r="I24" s="103">
        <v>547935704</v>
      </c>
      <c r="J24" s="103">
        <v>547935704</v>
      </c>
      <c r="K24" s="103"/>
      <c r="L24" s="103">
        <f t="shared" si="0"/>
        <v>0</v>
      </c>
      <c r="M24" s="104">
        <f t="shared" si="1"/>
        <v>1.4982088230239257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1200000</v>
      </c>
      <c r="H25" s="98">
        <v>0</v>
      </c>
      <c r="I25" s="98">
        <v>4508488333</v>
      </c>
      <c r="J25" s="98">
        <v>3856953013</v>
      </c>
      <c r="K25" s="98">
        <v>651535320</v>
      </c>
      <c r="L25" s="98">
        <f t="shared" si="0"/>
        <v>0</v>
      </c>
      <c r="M25" s="99">
        <f t="shared" si="1"/>
        <v>2.6609377664059516E-2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0</v>
      </c>
      <c r="H26" s="102">
        <v>0</v>
      </c>
      <c r="I26" s="103">
        <v>651535320</v>
      </c>
      <c r="J26" s="103">
        <v>0</v>
      </c>
      <c r="K26" s="103">
        <v>651535320</v>
      </c>
      <c r="L26" s="103">
        <f t="shared" si="0"/>
        <v>0</v>
      </c>
      <c r="M26" s="104">
        <f t="shared" si="1"/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1200000</v>
      </c>
      <c r="H27" s="102">
        <v>0</v>
      </c>
      <c r="I27" s="103">
        <v>3856953013</v>
      </c>
      <c r="J27" s="103">
        <v>3856953013</v>
      </c>
      <c r="K27" s="103"/>
      <c r="L27" s="103">
        <f t="shared" si="0"/>
        <v>0</v>
      </c>
      <c r="M27" s="104">
        <f t="shared" si="1"/>
        <v>3.1102965485210528E-2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2365154839</v>
      </c>
      <c r="G28" s="98">
        <v>242774190</v>
      </c>
      <c r="H28" s="98">
        <v>0</v>
      </c>
      <c r="I28" s="98">
        <v>2122380649</v>
      </c>
      <c r="J28" s="98">
        <v>2079851649</v>
      </c>
      <c r="K28" s="98">
        <v>42529000</v>
      </c>
      <c r="L28" s="98">
        <f t="shared" si="0"/>
        <v>80.924729999999997</v>
      </c>
      <c r="M28" s="99">
        <f t="shared" si="1"/>
        <v>10.264621410691497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338155500</v>
      </c>
      <c r="G29" s="102">
        <v>123400100</v>
      </c>
      <c r="H29" s="102">
        <v>0</v>
      </c>
      <c r="I29" s="103">
        <v>214755400</v>
      </c>
      <c r="J29" s="103">
        <v>172226400</v>
      </c>
      <c r="K29" s="103">
        <v>42529000</v>
      </c>
      <c r="L29" s="103">
        <f t="shared" si="0"/>
        <v>41.133366666666667</v>
      </c>
      <c r="M29" s="104">
        <f t="shared" si="1"/>
        <v>36.492116792422422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2026999339</v>
      </c>
      <c r="G30" s="102">
        <v>119374090</v>
      </c>
      <c r="H30" s="102">
        <v>0</v>
      </c>
      <c r="I30" s="103">
        <v>1907625249</v>
      </c>
      <c r="J30" s="103">
        <v>1907625249</v>
      </c>
      <c r="K30" s="103"/>
      <c r="L30" s="103">
        <f t="shared" si="0"/>
        <v>0</v>
      </c>
      <c r="M30" s="104">
        <f t="shared" si="1"/>
        <v>5.8892022164591342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9" t="s">
        <v>114</v>
      </c>
      <c r="C31" s="140"/>
      <c r="D31" s="140"/>
      <c r="E31" s="106">
        <v>3820000000</v>
      </c>
      <c r="F31" s="106">
        <v>7380369392</v>
      </c>
      <c r="G31" s="106">
        <v>1797379060</v>
      </c>
      <c r="H31" s="106">
        <v>403930</v>
      </c>
      <c r="I31" s="106">
        <v>5582586402</v>
      </c>
      <c r="J31" s="106">
        <v>5304732402</v>
      </c>
      <c r="K31" s="106">
        <v>277854000</v>
      </c>
      <c r="L31" s="106">
        <f t="shared" si="0"/>
        <v>47.05180785340314</v>
      </c>
      <c r="M31" s="107">
        <f t="shared" si="1"/>
        <v>24.353510841182029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7"/>
      <c r="C32" s="92" t="s">
        <v>104</v>
      </c>
      <c r="D32" s="92"/>
      <c r="E32" s="93">
        <v>3120000000</v>
      </c>
      <c r="F32" s="93">
        <v>2068267180</v>
      </c>
      <c r="G32" s="93">
        <v>1471138740</v>
      </c>
      <c r="H32" s="93">
        <v>0</v>
      </c>
      <c r="I32" s="93">
        <v>597128440</v>
      </c>
      <c r="J32" s="93">
        <v>319274440</v>
      </c>
      <c r="K32" s="93">
        <v>277854000</v>
      </c>
      <c r="L32" s="94">
        <f t="shared" si="0"/>
        <v>47.151882692307694</v>
      </c>
      <c r="M32" s="95">
        <f t="shared" si="1"/>
        <v>71.129047263613217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1"/>
      <c r="C33" s="108" t="s">
        <v>105</v>
      </c>
      <c r="D33" s="108"/>
      <c r="E33" s="109">
        <v>700000000</v>
      </c>
      <c r="F33" s="109">
        <v>5312102212</v>
      </c>
      <c r="G33" s="109">
        <v>326240320</v>
      </c>
      <c r="H33" s="109">
        <v>403930</v>
      </c>
      <c r="I33" s="109">
        <v>4985457962</v>
      </c>
      <c r="J33" s="109">
        <v>4985457962</v>
      </c>
      <c r="K33" s="109">
        <v>0</v>
      </c>
      <c r="L33" s="110">
        <f t="shared" si="0"/>
        <v>46.605760000000004</v>
      </c>
      <c r="M33" s="111">
        <f t="shared" si="1"/>
        <v>6.1414541170353516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7380369392</v>
      </c>
      <c r="G34" s="98">
        <v>1797379060</v>
      </c>
      <c r="H34" s="98">
        <v>403930</v>
      </c>
      <c r="I34" s="98">
        <v>5582586402</v>
      </c>
      <c r="J34" s="98">
        <v>5304732402</v>
      </c>
      <c r="K34" s="98">
        <v>277854000</v>
      </c>
      <c r="L34" s="98">
        <f>IFERROR(G34/E34,0)*100</f>
        <v>47.05180785340314</v>
      </c>
      <c r="M34" s="99">
        <f>IFERROR(G34/F34,0)*100</f>
        <v>24.353510841182029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2" t="s">
        <v>0</v>
      </c>
      <c r="C35" s="112" t="s">
        <v>104</v>
      </c>
      <c r="D35" s="112"/>
      <c r="E35" s="113">
        <v>3120000000</v>
      </c>
      <c r="F35" s="113">
        <v>2068267180</v>
      </c>
      <c r="G35" s="113">
        <v>1471138740</v>
      </c>
      <c r="H35" s="113">
        <v>0</v>
      </c>
      <c r="I35" s="114">
        <v>597128440</v>
      </c>
      <c r="J35" s="114">
        <v>319274440</v>
      </c>
      <c r="K35" s="114">
        <v>277854000</v>
      </c>
      <c r="L35" s="114">
        <f>IFERROR(G35/E35,0)*100</f>
        <v>47.151882692307694</v>
      </c>
      <c r="M35" s="115">
        <f>IFERROR(G35/F35,0)*100</f>
        <v>71.129047263613217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3"/>
      <c r="C36" s="116" t="s">
        <v>105</v>
      </c>
      <c r="D36" s="116"/>
      <c r="E36" s="117">
        <v>700000000</v>
      </c>
      <c r="F36" s="117">
        <v>5312102212</v>
      </c>
      <c r="G36" s="117">
        <v>326240320</v>
      </c>
      <c r="H36" s="117">
        <v>403930</v>
      </c>
      <c r="I36" s="118">
        <v>4985457962</v>
      </c>
      <c r="J36" s="118">
        <v>4985457962</v>
      </c>
      <c r="K36" s="118">
        <v>0</v>
      </c>
      <c r="L36" s="118">
        <f>IFERROR(G36/E36,0)*100</f>
        <v>46.605760000000004</v>
      </c>
      <c r="M36" s="119">
        <f>IFERROR(G36/F36,0)*100</f>
        <v>6.1414541170353516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I17" sqref="I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일반회계 세외수입 징수현황"</f>
        <v>2023년 4 월  서구  일반회계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COUNTIF(O7:P92,"err")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4 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f t="shared" ref="E7:K7" si="0">E8+E40+E73</f>
        <v>13552090</v>
      </c>
      <c r="F7" s="26">
        <f t="shared" si="0"/>
        <v>1227144824</v>
      </c>
      <c r="G7" s="26">
        <f t="shared" si="0"/>
        <v>247838950</v>
      </c>
      <c r="H7" s="26">
        <f t="shared" si="0"/>
        <v>0</v>
      </c>
      <c r="I7" s="26">
        <f t="shared" si="0"/>
        <v>979305874</v>
      </c>
      <c r="J7" s="26">
        <f t="shared" si="0"/>
        <v>979305874</v>
      </c>
      <c r="K7" s="26">
        <f t="shared" si="0"/>
        <v>0</v>
      </c>
      <c r="L7" s="27">
        <f>IFERROR(G7/E7,0)*100</f>
        <v>1828.787663009912</v>
      </c>
      <c r="M7" s="28">
        <f>IFERROR(G7/F7,0)*100</f>
        <v>20.196389631677249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13552090</v>
      </c>
      <c r="F8" s="29">
        <f t="shared" si="1"/>
        <v>13552090</v>
      </c>
      <c r="G8" s="29">
        <f t="shared" si="1"/>
        <v>13552090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100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13552090</v>
      </c>
      <c r="F9" s="33">
        <f t="shared" ref="F9:K9" si="6">SUM(F10:F11)</f>
        <v>13552090</v>
      </c>
      <c r="G9" s="33">
        <f t="shared" si="6"/>
        <v>13552090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100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13552090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100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v>0</v>
      </c>
      <c r="F40" s="43">
        <v>1206042734</v>
      </c>
      <c r="G40" s="43">
        <v>227036860</v>
      </c>
      <c r="H40" s="43">
        <v>0</v>
      </c>
      <c r="I40" s="43">
        <v>979005874</v>
      </c>
      <c r="J40" s="43">
        <v>979005874</v>
      </c>
      <c r="K40" s="43">
        <v>0</v>
      </c>
      <c r="L40" s="44">
        <f t="shared" si="2"/>
        <v>0</v>
      </c>
      <c r="M40" s="45">
        <f t="shared" si="3"/>
        <v>18.824943229582111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1206042734</v>
      </c>
      <c r="G60" s="50">
        <v>227036860</v>
      </c>
      <c r="H60" s="50">
        <v>0</v>
      </c>
      <c r="I60" s="50">
        <v>979005874</v>
      </c>
      <c r="J60" s="50">
        <v>979005874</v>
      </c>
      <c r="K60" s="50">
        <v>0</v>
      </c>
      <c r="L60" s="39">
        <f t="shared" si="2"/>
        <v>0</v>
      </c>
      <c r="M60" s="40">
        <f t="shared" si="3"/>
        <v>18.824943229582111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69202500</v>
      </c>
      <c r="G66" s="47">
        <v>35447250</v>
      </c>
      <c r="H66" s="47">
        <v>0</v>
      </c>
      <c r="I66" s="37">
        <v>33755250</v>
      </c>
      <c r="J66" s="37">
        <v>33755250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191589610</v>
      </c>
      <c r="H70" s="47">
        <v>0</v>
      </c>
      <c r="I70" s="37">
        <v>943549624</v>
      </c>
      <c r="J70" s="37">
        <v>943549624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23" t="s">
        <v>73</v>
      </c>
      <c r="C73" s="124"/>
      <c r="D73" s="124"/>
      <c r="E73" s="43">
        <v>0</v>
      </c>
      <c r="F73" s="43">
        <v>7550000</v>
      </c>
      <c r="G73" s="43">
        <v>7250000</v>
      </c>
      <c r="H73" s="43">
        <v>0</v>
      </c>
      <c r="I73" s="43">
        <v>300000</v>
      </c>
      <c r="J73" s="43">
        <v>300000</v>
      </c>
      <c r="K73" s="43">
        <v>0</v>
      </c>
      <c r="L73" s="44">
        <f t="shared" si="2"/>
        <v>0</v>
      </c>
      <c r="M73" s="45">
        <f t="shared" si="3"/>
        <v>96.026490066225165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7550000</v>
      </c>
      <c r="G74" s="50">
        <v>7250000</v>
      </c>
      <c r="H74" s="50">
        <v>0</v>
      </c>
      <c r="I74" s="50">
        <v>300000</v>
      </c>
      <c r="J74" s="50">
        <v>300000</v>
      </c>
      <c r="K74" s="50">
        <v>0</v>
      </c>
      <c r="L74" s="39">
        <f t="shared" si="2"/>
        <v>0</v>
      </c>
      <c r="M74" s="40">
        <f t="shared" si="3"/>
        <v>96.026490066225165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7550000</v>
      </c>
      <c r="G75" s="47">
        <v>7250000</v>
      </c>
      <c r="H75" s="47">
        <v>0</v>
      </c>
      <c r="I75" s="37">
        <v>300000</v>
      </c>
      <c r="J75" s="37">
        <v>300000</v>
      </c>
      <c r="K75" s="37">
        <v>0</v>
      </c>
      <c r="L75" s="41">
        <f t="shared" si="2"/>
        <v>0</v>
      </c>
      <c r="M75" s="42">
        <f t="shared" si="3"/>
        <v>96.026490066225165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f t="shared" si="2"/>
        <v>0</v>
      </c>
      <c r="M84" s="54">
        <f t="shared" si="3"/>
        <v>0</v>
      </c>
      <c r="O84" s="9" t="str">
        <f t="shared" ref="O84:O92" si="7">IF(F84=G84+H84+I84,"","err")</f>
        <v/>
      </c>
      <c r="P84" s="9" t="str">
        <f t="shared" ref="P84:P92" si="8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f>IFERROR(G85/E85,0)*100</f>
        <v>0</v>
      </c>
      <c r="M85" s="42">
        <f>IFERROR(G85/F85,0)*100</f>
        <v>0</v>
      </c>
      <c r="O85" s="9" t="str">
        <f t="shared" si="7"/>
        <v/>
      </c>
      <c r="P85" s="9" t="str">
        <f t="shared" si="8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3">
        <f>IFERROR(G86/E86,0)*100</f>
        <v>0</v>
      </c>
      <c r="M86" s="54">
        <f>IFERROR(G86/F86,0)*100</f>
        <v>0</v>
      </c>
      <c r="O86" s="9" t="str">
        <f t="shared" si="7"/>
        <v/>
      </c>
      <c r="P86" s="9" t="str">
        <f t="shared" si="8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v>0</v>
      </c>
      <c r="J87" s="37">
        <v>0</v>
      </c>
      <c r="K87" s="37">
        <v>0</v>
      </c>
      <c r="L87" s="65">
        <f>IFERROR(G87/E87,0)*100</f>
        <v>0</v>
      </c>
      <c r="M87" s="66">
        <f>IFERROR(G87/F87,0)*100</f>
        <v>0</v>
      </c>
      <c r="O87" s="9" t="str">
        <f t="shared" si="7"/>
        <v/>
      </c>
      <c r="P87" s="9" t="str">
        <f t="shared" si="8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f t="shared" si="2"/>
        <v>0</v>
      </c>
      <c r="M91" s="54">
        <f t="shared" si="3"/>
        <v>0</v>
      </c>
      <c r="O91" s="9" t="str">
        <f t="shared" si="7"/>
        <v/>
      </c>
      <c r="P91" s="9" t="str">
        <f t="shared" si="8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f t="shared" si="2"/>
        <v>0</v>
      </c>
      <c r="M92" s="71">
        <f t="shared" si="3"/>
        <v>0</v>
      </c>
      <c r="O92" s="9" t="str">
        <f t="shared" si="7"/>
        <v/>
      </c>
      <c r="P92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73:D73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2023-06-01T08:34:28Z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