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D:\10.세외수입\2023\시청보고\2월\"/>
    </mc:Choice>
  </mc:AlternateContent>
  <xr:revisionPtr revIDLastSave="0" documentId="8_{939C9108-2718-4B5B-9E5F-1912586126C9}" xr6:coauthVersionLast="47" xr6:coauthVersionMax="47" xr10:uidLastSave="{00000000-0000-0000-0000-000000000000}"/>
  <bookViews>
    <workbookView xWindow="-120" yWindow="-120" windowWidth="29040" windowHeight="15840" tabRatio="820"/>
  </bookViews>
  <sheets>
    <sheet name="군구세외 일반회계" sheetId="55" r:id="rId1"/>
    <sheet name="군구세외 일반회계_지난년도" sheetId="57" r:id="rId2"/>
    <sheet name="군구세외 특별회계" sheetId="58" r:id="rId3"/>
    <sheet name="군구세외 과목별" sheetId="61" r:id="rId4"/>
    <sheet name="시세외 특별회계(위임)" sheetId="59" r:id="rId5"/>
  </sheets>
  <definedNames>
    <definedName name="_xlnm.Print_Area" localSheetId="3">'군구세외 과목별'!$B$1:$L$6</definedName>
    <definedName name="_xlnm.Print_Area" localSheetId="0">'군구세외 일반회계'!$B$1:$L$71</definedName>
    <definedName name="_xlnm.Print_Area" localSheetId="1">'군구세외 일반회계_지난년도'!$B$1:$L$71</definedName>
    <definedName name="_xlnm.Print_Area" localSheetId="2">'군구세외 특별회계'!$B$1:$L$71</definedName>
    <definedName name="_xlnm.Print_Area" localSheetId="4">'시세외 특별회계(위임)'!$B$1:$L$83</definedName>
    <definedName name="_xlnm.Print_Titles" localSheetId="3">'군구세외 과목별'!$5:$6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특별회계'!$5:$6</definedName>
    <definedName name="_xlnm.Print_Titles" localSheetId="4">'시세외 특별회계(위임)'!$5:$6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" i="59" l="1"/>
  <c r="B4" i="61"/>
  <c r="B4" i="58"/>
  <c r="B4" i="57"/>
  <c r="F32" i="61"/>
  <c r="G32" i="61"/>
  <c r="H32" i="61"/>
  <c r="H8" i="61"/>
  <c r="H7" i="61"/>
  <c r="I32" i="61"/>
  <c r="O32" i="61"/>
  <c r="J32" i="61"/>
  <c r="K32" i="61"/>
  <c r="K31" i="61"/>
  <c r="F33" i="61"/>
  <c r="G33" i="61"/>
  <c r="H33" i="61"/>
  <c r="I33" i="61"/>
  <c r="J33" i="61"/>
  <c r="K33" i="61"/>
  <c r="E32" i="61"/>
  <c r="F11" i="61"/>
  <c r="G11" i="61"/>
  <c r="H11" i="61"/>
  <c r="I11" i="61"/>
  <c r="J11" i="61"/>
  <c r="K11" i="61"/>
  <c r="F12" i="61"/>
  <c r="F9" i="61"/>
  <c r="G12" i="61"/>
  <c r="G10" i="61"/>
  <c r="H12" i="61"/>
  <c r="H9" i="61"/>
  <c r="I12" i="61"/>
  <c r="P12" i="61"/>
  <c r="J12" i="61"/>
  <c r="K12" i="61"/>
  <c r="O13" i="61"/>
  <c r="P13" i="61"/>
  <c r="O14" i="61"/>
  <c r="P14" i="61"/>
  <c r="O15" i="61"/>
  <c r="P15" i="61"/>
  <c r="O16" i="61"/>
  <c r="P16" i="61"/>
  <c r="O17" i="61"/>
  <c r="P17" i="61"/>
  <c r="O18" i="61"/>
  <c r="P18" i="61"/>
  <c r="O19" i="61"/>
  <c r="P19" i="61"/>
  <c r="O20" i="61"/>
  <c r="P20" i="61"/>
  <c r="O21" i="61"/>
  <c r="P21" i="61"/>
  <c r="O22" i="61"/>
  <c r="P22" i="61"/>
  <c r="O23" i="61"/>
  <c r="P23" i="61"/>
  <c r="O24" i="61"/>
  <c r="P24" i="61"/>
  <c r="O25" i="61"/>
  <c r="P25" i="61"/>
  <c r="O26" i="61"/>
  <c r="P26" i="61"/>
  <c r="O27" i="61"/>
  <c r="P27" i="61"/>
  <c r="O28" i="61"/>
  <c r="P28" i="61"/>
  <c r="O29" i="61"/>
  <c r="P29" i="61"/>
  <c r="O30" i="61"/>
  <c r="P30" i="61"/>
  <c r="O33" i="61"/>
  <c r="P33" i="61"/>
  <c r="O34" i="61"/>
  <c r="P34" i="61"/>
  <c r="O35" i="61"/>
  <c r="P35" i="61"/>
  <c r="O36" i="61"/>
  <c r="P36" i="61"/>
  <c r="L3" i="59"/>
  <c r="B2" i="59"/>
  <c r="L3" i="61"/>
  <c r="B2" i="61"/>
  <c r="L3" i="58"/>
  <c r="L3" i="57"/>
  <c r="M33" i="61"/>
  <c r="E33" i="61"/>
  <c r="E31" i="61"/>
  <c r="M32" i="61"/>
  <c r="G31" i="61"/>
  <c r="F31" i="61"/>
  <c r="E12" i="61"/>
  <c r="E11" i="61"/>
  <c r="E8" i="61"/>
  <c r="K10" i="61"/>
  <c r="K9" i="61"/>
  <c r="G8" i="61"/>
  <c r="F8" i="61"/>
  <c r="M11" i="61"/>
  <c r="L32" i="61"/>
  <c r="B2" i="57"/>
  <c r="B2" i="58"/>
  <c r="K86" i="59"/>
  <c r="I76" i="59"/>
  <c r="J76" i="59"/>
  <c r="I88" i="59"/>
  <c r="J88" i="59"/>
  <c r="I89" i="59"/>
  <c r="J89" i="59"/>
  <c r="I90" i="59"/>
  <c r="J90" i="59"/>
  <c r="K74" i="59"/>
  <c r="I62" i="59"/>
  <c r="J62" i="59"/>
  <c r="I63" i="59"/>
  <c r="J63" i="59"/>
  <c r="I64" i="59"/>
  <c r="J64" i="59"/>
  <c r="I65" i="59"/>
  <c r="J65" i="59"/>
  <c r="I66" i="59"/>
  <c r="J66" i="59"/>
  <c r="I67" i="59"/>
  <c r="J67" i="59"/>
  <c r="I68" i="59"/>
  <c r="J68" i="59"/>
  <c r="I69" i="59"/>
  <c r="J69" i="59"/>
  <c r="I70" i="59"/>
  <c r="J70" i="59"/>
  <c r="I71" i="59"/>
  <c r="J71" i="59"/>
  <c r="I72" i="59"/>
  <c r="J72" i="59"/>
  <c r="K60" i="59"/>
  <c r="M92" i="59"/>
  <c r="L92" i="59"/>
  <c r="I92" i="59"/>
  <c r="K91" i="59"/>
  <c r="M87" i="59"/>
  <c r="L87" i="59"/>
  <c r="I87" i="59"/>
  <c r="I86" i="59"/>
  <c r="O86" i="59"/>
  <c r="M85" i="59"/>
  <c r="L85" i="59"/>
  <c r="I85" i="59"/>
  <c r="K84" i="59"/>
  <c r="M83" i="59"/>
  <c r="L83" i="59"/>
  <c r="I83" i="59"/>
  <c r="O83" i="59"/>
  <c r="M82" i="59"/>
  <c r="L82" i="59"/>
  <c r="I82" i="59"/>
  <c r="J82" i="59"/>
  <c r="J81" i="59"/>
  <c r="K81" i="59"/>
  <c r="M80" i="59"/>
  <c r="L80" i="59"/>
  <c r="I80" i="59"/>
  <c r="K79" i="59"/>
  <c r="M78" i="59"/>
  <c r="L78" i="59"/>
  <c r="I78" i="59"/>
  <c r="O78" i="59"/>
  <c r="K77" i="59"/>
  <c r="M75" i="59"/>
  <c r="L75" i="59"/>
  <c r="I75" i="59"/>
  <c r="O75" i="59"/>
  <c r="M61" i="59"/>
  <c r="L61" i="59"/>
  <c r="I61" i="59"/>
  <c r="M59" i="59"/>
  <c r="L59" i="59"/>
  <c r="I59" i="59"/>
  <c r="I58" i="59"/>
  <c r="O58" i="59"/>
  <c r="M57" i="59"/>
  <c r="L57" i="59"/>
  <c r="I57" i="59"/>
  <c r="O57" i="59"/>
  <c r="M56" i="59"/>
  <c r="L56" i="59"/>
  <c r="I56" i="59"/>
  <c r="J56" i="59"/>
  <c r="M55" i="59"/>
  <c r="L55" i="59"/>
  <c r="I55" i="59"/>
  <c r="O55" i="59"/>
  <c r="M54" i="59"/>
  <c r="L54" i="59"/>
  <c r="I54" i="59"/>
  <c r="M53" i="59"/>
  <c r="L53" i="59"/>
  <c r="I53" i="59"/>
  <c r="O53" i="59"/>
  <c r="K52" i="59"/>
  <c r="M51" i="59"/>
  <c r="L51" i="59"/>
  <c r="I51" i="59"/>
  <c r="M50" i="59"/>
  <c r="L50" i="59"/>
  <c r="I50" i="59"/>
  <c r="O50" i="59"/>
  <c r="M49" i="59"/>
  <c r="L49" i="59"/>
  <c r="I49" i="59"/>
  <c r="K48" i="59"/>
  <c r="M47" i="59"/>
  <c r="L47" i="59"/>
  <c r="I47" i="59"/>
  <c r="I46" i="59"/>
  <c r="O46" i="59"/>
  <c r="K46" i="59"/>
  <c r="M45" i="59"/>
  <c r="L45" i="59"/>
  <c r="I45" i="59"/>
  <c r="I44" i="59"/>
  <c r="M43" i="59"/>
  <c r="L43" i="59"/>
  <c r="I43" i="59"/>
  <c r="M42" i="59"/>
  <c r="L42" i="59"/>
  <c r="I42" i="59"/>
  <c r="O42" i="59"/>
  <c r="K41" i="59"/>
  <c r="M39" i="59"/>
  <c r="L39" i="59"/>
  <c r="I39" i="59"/>
  <c r="M38" i="59"/>
  <c r="L38" i="59"/>
  <c r="I38" i="59"/>
  <c r="M37" i="59"/>
  <c r="L37" i="59"/>
  <c r="I37" i="59"/>
  <c r="I36" i="59"/>
  <c r="O36" i="59"/>
  <c r="K36" i="59"/>
  <c r="M35" i="59"/>
  <c r="L35" i="59"/>
  <c r="I35" i="59"/>
  <c r="O35" i="59"/>
  <c r="K34" i="59"/>
  <c r="M33" i="59"/>
  <c r="L33" i="59"/>
  <c r="I33" i="59"/>
  <c r="M32" i="59"/>
  <c r="L32" i="59"/>
  <c r="I32" i="59"/>
  <c r="J32" i="59"/>
  <c r="M31" i="59"/>
  <c r="L31" i="59"/>
  <c r="I31" i="59"/>
  <c r="O31" i="59"/>
  <c r="M30" i="59"/>
  <c r="L30" i="59"/>
  <c r="I30" i="59"/>
  <c r="O30" i="59"/>
  <c r="M29" i="59"/>
  <c r="L29" i="59"/>
  <c r="I29" i="59"/>
  <c r="K28" i="59"/>
  <c r="M27" i="59"/>
  <c r="L27" i="59"/>
  <c r="I27" i="59"/>
  <c r="O27" i="59"/>
  <c r="I26" i="59"/>
  <c r="O26" i="59"/>
  <c r="M25" i="59"/>
  <c r="L25" i="59"/>
  <c r="I25" i="59"/>
  <c r="O25" i="59"/>
  <c r="M24" i="59"/>
  <c r="L24" i="59"/>
  <c r="I24" i="59"/>
  <c r="M23" i="59"/>
  <c r="L23" i="59"/>
  <c r="I23" i="59"/>
  <c r="J23" i="59"/>
  <c r="P23" i="59"/>
  <c r="K22" i="59"/>
  <c r="M21" i="59"/>
  <c r="L21" i="59"/>
  <c r="I21" i="59"/>
  <c r="I20" i="59"/>
  <c r="J20" i="59"/>
  <c r="P20" i="59"/>
  <c r="M19" i="59"/>
  <c r="L19" i="59"/>
  <c r="I19" i="59"/>
  <c r="M18" i="59"/>
  <c r="L18" i="59"/>
  <c r="I18" i="59"/>
  <c r="M17" i="59"/>
  <c r="L17" i="59"/>
  <c r="I17" i="59"/>
  <c r="J17" i="59"/>
  <c r="M16" i="59"/>
  <c r="L16" i="59"/>
  <c r="I16" i="59"/>
  <c r="M15" i="59"/>
  <c r="L15" i="59"/>
  <c r="I15" i="59"/>
  <c r="O15" i="59"/>
  <c r="M14" i="59"/>
  <c r="L14" i="59"/>
  <c r="I14" i="59"/>
  <c r="M13" i="59"/>
  <c r="L13" i="59"/>
  <c r="I13" i="59"/>
  <c r="O13" i="59"/>
  <c r="K12" i="59"/>
  <c r="M11" i="59"/>
  <c r="L11" i="59"/>
  <c r="I11" i="59"/>
  <c r="O11" i="59"/>
  <c r="M10" i="59"/>
  <c r="L10" i="59"/>
  <c r="I10" i="59"/>
  <c r="K9" i="59"/>
  <c r="H9" i="59"/>
  <c r="G9" i="59"/>
  <c r="F9" i="59"/>
  <c r="F8" i="59"/>
  <c r="E9" i="59"/>
  <c r="E8" i="59"/>
  <c r="L12" i="59"/>
  <c r="L34" i="59"/>
  <c r="J11" i="59"/>
  <c r="P11" i="59"/>
  <c r="M41" i="59"/>
  <c r="L28" i="59"/>
  <c r="M36" i="59"/>
  <c r="K40" i="59"/>
  <c r="L52" i="59"/>
  <c r="J53" i="59"/>
  <c r="P53" i="59"/>
  <c r="L77" i="59"/>
  <c r="M79" i="59"/>
  <c r="L84" i="59"/>
  <c r="M86" i="59"/>
  <c r="M91" i="59"/>
  <c r="M12" i="59"/>
  <c r="J83" i="59"/>
  <c r="P83" i="59"/>
  <c r="K8" i="59"/>
  <c r="K7" i="59"/>
  <c r="M46" i="59"/>
  <c r="J57" i="59"/>
  <c r="P57" i="59"/>
  <c r="M48" i="59"/>
  <c r="J55" i="59"/>
  <c r="M60" i="59"/>
  <c r="L74" i="59"/>
  <c r="I77" i="59"/>
  <c r="J78" i="59"/>
  <c r="J77" i="59"/>
  <c r="P77" i="59"/>
  <c r="L79" i="59"/>
  <c r="H8" i="59"/>
  <c r="L22" i="59"/>
  <c r="M22" i="59"/>
  <c r="J27" i="59"/>
  <c r="P27" i="59"/>
  <c r="L36" i="59"/>
  <c r="I52" i="59"/>
  <c r="O52" i="59"/>
  <c r="O77" i="59"/>
  <c r="K73" i="59"/>
  <c r="M34" i="59"/>
  <c r="M52" i="59"/>
  <c r="M84" i="59"/>
  <c r="J25" i="59"/>
  <c r="P25" i="59"/>
  <c r="M28" i="59"/>
  <c r="L41" i="59"/>
  <c r="I48" i="59"/>
  <c r="O48" i="59"/>
  <c r="M74" i="59"/>
  <c r="M77" i="59"/>
  <c r="M81" i="59"/>
  <c r="O39" i="59"/>
  <c r="O80" i="59"/>
  <c r="O85" i="59"/>
  <c r="O19" i="59"/>
  <c r="O45" i="59"/>
  <c r="G8" i="59"/>
  <c r="L9" i="59"/>
  <c r="O10" i="59"/>
  <c r="J15" i="59"/>
  <c r="P15" i="59"/>
  <c r="J19" i="59"/>
  <c r="P19" i="59"/>
  <c r="O24" i="59"/>
  <c r="J30" i="59"/>
  <c r="P30" i="59"/>
  <c r="J39" i="59"/>
  <c r="P39" i="59"/>
  <c r="J44" i="59"/>
  <c r="J45" i="59"/>
  <c r="P45" i="59"/>
  <c r="L46" i="59"/>
  <c r="J50" i="59"/>
  <c r="P50" i="59"/>
  <c r="O54" i="59"/>
  <c r="O59" i="59"/>
  <c r="I79" i="59"/>
  <c r="O79" i="59"/>
  <c r="J80" i="59"/>
  <c r="P80" i="59"/>
  <c r="L81" i="59"/>
  <c r="O82" i="59"/>
  <c r="I84" i="59"/>
  <c r="O84" i="59"/>
  <c r="J85" i="59"/>
  <c r="J84" i="59"/>
  <c r="P84" i="59"/>
  <c r="L86" i="59"/>
  <c r="O87" i="59"/>
  <c r="I9" i="59"/>
  <c r="J10" i="59"/>
  <c r="P10" i="59"/>
  <c r="O14" i="59"/>
  <c r="O16" i="59"/>
  <c r="O18" i="59"/>
  <c r="O21" i="59"/>
  <c r="J24" i="59"/>
  <c r="O29" i="59"/>
  <c r="O33" i="59"/>
  <c r="O38" i="59"/>
  <c r="O43" i="59"/>
  <c r="O44" i="59"/>
  <c r="L48" i="59"/>
  <c r="O49" i="59"/>
  <c r="J54" i="59"/>
  <c r="P54" i="59"/>
  <c r="J58" i="59"/>
  <c r="P58" i="59"/>
  <c r="J59" i="59"/>
  <c r="P59" i="59"/>
  <c r="L60" i="59"/>
  <c r="O61" i="59"/>
  <c r="J87" i="59"/>
  <c r="P87" i="59"/>
  <c r="L91" i="59"/>
  <c r="J14" i="59"/>
  <c r="P14" i="59"/>
  <c r="J16" i="59"/>
  <c r="J21" i="59"/>
  <c r="P21" i="59"/>
  <c r="J29" i="59"/>
  <c r="J33" i="59"/>
  <c r="P33" i="59"/>
  <c r="J38" i="59"/>
  <c r="J43" i="59"/>
  <c r="P43" i="59"/>
  <c r="J49" i="59"/>
  <c r="P49" i="59"/>
  <c r="J61" i="59"/>
  <c r="P61" i="59"/>
  <c r="P78" i="59"/>
  <c r="H7" i="59"/>
  <c r="M40" i="59"/>
  <c r="L40" i="59"/>
  <c r="P24" i="59"/>
  <c r="P85" i="59"/>
  <c r="L73" i="59"/>
  <c r="M73" i="59"/>
  <c r="G7" i="59"/>
  <c r="P29" i="59"/>
  <c r="M77" i="58"/>
  <c r="L77" i="58"/>
  <c r="I77" i="58"/>
  <c r="M76" i="58"/>
  <c r="M75" i="58"/>
  <c r="L75" i="58"/>
  <c r="I75" i="58"/>
  <c r="M74" i="58"/>
  <c r="M73" i="58"/>
  <c r="L73" i="58"/>
  <c r="I73" i="58"/>
  <c r="M72" i="58"/>
  <c r="L72" i="58"/>
  <c r="M71" i="58"/>
  <c r="L71" i="58"/>
  <c r="J71" i="58"/>
  <c r="I71" i="58"/>
  <c r="O71" i="58"/>
  <c r="M70" i="58"/>
  <c r="L70" i="58"/>
  <c r="I70" i="58"/>
  <c r="I69" i="58"/>
  <c r="M69" i="58"/>
  <c r="M68" i="58"/>
  <c r="L68" i="58"/>
  <c r="I68" i="58"/>
  <c r="L67" i="58"/>
  <c r="M67" i="58"/>
  <c r="M66" i="58"/>
  <c r="L66" i="58"/>
  <c r="I66" i="58"/>
  <c r="I65" i="58"/>
  <c r="M65" i="58"/>
  <c r="L65" i="58"/>
  <c r="M64" i="58"/>
  <c r="L64" i="58"/>
  <c r="I64" i="58"/>
  <c r="I63" i="58"/>
  <c r="O63" i="58"/>
  <c r="M63" i="58"/>
  <c r="M61" i="58"/>
  <c r="L61" i="58"/>
  <c r="I61" i="58"/>
  <c r="I60" i="58"/>
  <c r="O60" i="58"/>
  <c r="M60" i="58"/>
  <c r="L60" i="58"/>
  <c r="M59" i="58"/>
  <c r="L59" i="58"/>
  <c r="I59" i="58"/>
  <c r="O59" i="58"/>
  <c r="I58" i="58"/>
  <c r="O58" i="58"/>
  <c r="M57" i="58"/>
  <c r="L57" i="58"/>
  <c r="I57" i="58"/>
  <c r="J57" i="58"/>
  <c r="P57" i="58"/>
  <c r="M56" i="58"/>
  <c r="L56" i="58"/>
  <c r="I56" i="58"/>
  <c r="M55" i="58"/>
  <c r="L55" i="58"/>
  <c r="I55" i="58"/>
  <c r="O55" i="58"/>
  <c r="M54" i="58"/>
  <c r="L54" i="58"/>
  <c r="I54" i="58"/>
  <c r="I52" i="58"/>
  <c r="M53" i="58"/>
  <c r="L53" i="58"/>
  <c r="I53" i="58"/>
  <c r="J53" i="58"/>
  <c r="M52" i="58"/>
  <c r="M51" i="58"/>
  <c r="L51" i="58"/>
  <c r="I51" i="58"/>
  <c r="M50" i="58"/>
  <c r="L50" i="58"/>
  <c r="I50" i="58"/>
  <c r="M49" i="58"/>
  <c r="L49" i="58"/>
  <c r="I49" i="58"/>
  <c r="M48" i="58"/>
  <c r="M47" i="58"/>
  <c r="L47" i="58"/>
  <c r="I47" i="58"/>
  <c r="I46" i="58"/>
  <c r="M46" i="58"/>
  <c r="M45" i="58"/>
  <c r="L45" i="58"/>
  <c r="I45" i="58"/>
  <c r="I44" i="58"/>
  <c r="M43" i="58"/>
  <c r="L43" i="58"/>
  <c r="I43" i="58"/>
  <c r="M42" i="58"/>
  <c r="L42" i="58"/>
  <c r="I42" i="58"/>
  <c r="O42" i="58"/>
  <c r="L41" i="58"/>
  <c r="M41" i="58"/>
  <c r="M39" i="58"/>
  <c r="L39" i="58"/>
  <c r="I39" i="58"/>
  <c r="M38" i="58"/>
  <c r="L38" i="58"/>
  <c r="I38" i="58"/>
  <c r="M37" i="58"/>
  <c r="L37" i="58"/>
  <c r="I37" i="58"/>
  <c r="L36" i="58"/>
  <c r="M35" i="58"/>
  <c r="L35" i="58"/>
  <c r="I35" i="58"/>
  <c r="O35" i="58"/>
  <c r="M34" i="58"/>
  <c r="L34" i="58"/>
  <c r="M33" i="58"/>
  <c r="L33" i="58"/>
  <c r="I33" i="58"/>
  <c r="M32" i="58"/>
  <c r="L32" i="58"/>
  <c r="I32" i="58"/>
  <c r="M31" i="58"/>
  <c r="L31" i="58"/>
  <c r="I31" i="58"/>
  <c r="J31" i="58"/>
  <c r="M30" i="58"/>
  <c r="L30" i="58"/>
  <c r="I30" i="58"/>
  <c r="M29" i="58"/>
  <c r="L29" i="58"/>
  <c r="I29" i="58"/>
  <c r="L28" i="58"/>
  <c r="M28" i="58"/>
  <c r="M27" i="58"/>
  <c r="L27" i="58"/>
  <c r="I27" i="58"/>
  <c r="I26" i="58"/>
  <c r="M25" i="58"/>
  <c r="L25" i="58"/>
  <c r="I25" i="58"/>
  <c r="J25" i="58"/>
  <c r="M24" i="58"/>
  <c r="L24" i="58"/>
  <c r="I24" i="58"/>
  <c r="M23" i="58"/>
  <c r="L23" i="58"/>
  <c r="I23" i="58"/>
  <c r="O23" i="58"/>
  <c r="M22" i="58"/>
  <c r="L22" i="58"/>
  <c r="M21" i="58"/>
  <c r="L21" i="58"/>
  <c r="I21" i="58"/>
  <c r="I20" i="58"/>
  <c r="O20" i="58"/>
  <c r="M19" i="58"/>
  <c r="L19" i="58"/>
  <c r="I19" i="58"/>
  <c r="M18" i="58"/>
  <c r="L18" i="58"/>
  <c r="I18" i="58"/>
  <c r="M17" i="58"/>
  <c r="L17" i="58"/>
  <c r="I17" i="58"/>
  <c r="M16" i="58"/>
  <c r="L16" i="58"/>
  <c r="I16" i="58"/>
  <c r="M15" i="58"/>
  <c r="L15" i="58"/>
  <c r="I15" i="58"/>
  <c r="M14" i="58"/>
  <c r="L14" i="58"/>
  <c r="I14" i="58"/>
  <c r="M13" i="58"/>
  <c r="L13" i="58"/>
  <c r="I13" i="58"/>
  <c r="L12" i="58"/>
  <c r="M11" i="58"/>
  <c r="L11" i="58"/>
  <c r="I11" i="58"/>
  <c r="I9" i="58"/>
  <c r="O9" i="58"/>
  <c r="M10" i="58"/>
  <c r="L10" i="58"/>
  <c r="I10" i="58"/>
  <c r="K9" i="58"/>
  <c r="K8" i="58"/>
  <c r="K7" i="58"/>
  <c r="H9" i="58"/>
  <c r="H8" i="58"/>
  <c r="H7" i="58"/>
  <c r="G9" i="58"/>
  <c r="F9" i="58"/>
  <c r="F8" i="58"/>
  <c r="E9" i="58"/>
  <c r="E8" i="58"/>
  <c r="E76" i="57"/>
  <c r="E74" i="57"/>
  <c r="O73" i="57"/>
  <c r="E72" i="57"/>
  <c r="P71" i="57"/>
  <c r="O71" i="57"/>
  <c r="O69" i="57"/>
  <c r="E69" i="57"/>
  <c r="E67" i="57"/>
  <c r="O66" i="57"/>
  <c r="P65" i="57"/>
  <c r="O65" i="57"/>
  <c r="E65" i="57"/>
  <c r="E63" i="57"/>
  <c r="E62" i="57"/>
  <c r="E60" i="57"/>
  <c r="P59" i="57"/>
  <c r="O59" i="57"/>
  <c r="P58" i="57"/>
  <c r="O58" i="57"/>
  <c r="P57" i="57"/>
  <c r="O57" i="57"/>
  <c r="P56" i="57"/>
  <c r="O56" i="57"/>
  <c r="P55" i="57"/>
  <c r="O55" i="57"/>
  <c r="P54" i="57"/>
  <c r="O54" i="57"/>
  <c r="P53" i="57"/>
  <c r="O53" i="57"/>
  <c r="E52" i="57"/>
  <c r="E40" i="57"/>
  <c r="O50" i="57"/>
  <c r="E48" i="57"/>
  <c r="P46" i="57"/>
  <c r="O47" i="57"/>
  <c r="O46" i="57"/>
  <c r="E46" i="57"/>
  <c r="O45" i="57"/>
  <c r="O42" i="57"/>
  <c r="E41" i="57"/>
  <c r="O39" i="57"/>
  <c r="O37" i="57"/>
  <c r="E36" i="57"/>
  <c r="P35" i="57"/>
  <c r="O35" i="57"/>
  <c r="P34" i="57"/>
  <c r="O34" i="57"/>
  <c r="E34" i="57"/>
  <c r="O32" i="57"/>
  <c r="O30" i="57"/>
  <c r="E28" i="57"/>
  <c r="O26" i="57"/>
  <c r="P25" i="57"/>
  <c r="O25" i="57"/>
  <c r="P24" i="57"/>
  <c r="P23" i="57"/>
  <c r="O23" i="57"/>
  <c r="O22" i="57"/>
  <c r="E22" i="57"/>
  <c r="E8" i="57"/>
  <c r="P21" i="57"/>
  <c r="O20" i="57"/>
  <c r="P20" i="57"/>
  <c r="O17" i="57"/>
  <c r="O15" i="57"/>
  <c r="O13" i="57"/>
  <c r="H8" i="57"/>
  <c r="H7" i="57"/>
  <c r="E12" i="57"/>
  <c r="P11" i="57"/>
  <c r="O11" i="57"/>
  <c r="K8" i="57"/>
  <c r="K7" i="57"/>
  <c r="E9" i="57"/>
  <c r="F8" i="57"/>
  <c r="F7" i="57"/>
  <c r="B2" i="55"/>
  <c r="O70" i="55"/>
  <c r="O68" i="55"/>
  <c r="O66" i="55"/>
  <c r="O64" i="55"/>
  <c r="O58" i="55"/>
  <c r="O56" i="55"/>
  <c r="O54" i="55"/>
  <c r="O50" i="55"/>
  <c r="O44" i="55"/>
  <c r="O42" i="55"/>
  <c r="O38" i="55"/>
  <c r="O32" i="55"/>
  <c r="O30" i="55"/>
  <c r="O26" i="55"/>
  <c r="O24" i="55"/>
  <c r="O20" i="55"/>
  <c r="O18" i="55"/>
  <c r="O16" i="55"/>
  <c r="O14" i="55"/>
  <c r="O10" i="55"/>
  <c r="K8" i="55"/>
  <c r="K7" i="55"/>
  <c r="F8" i="55"/>
  <c r="O13" i="58"/>
  <c r="O15" i="58"/>
  <c r="O17" i="58"/>
  <c r="O19" i="58"/>
  <c r="O30" i="58"/>
  <c r="O32" i="58"/>
  <c r="O39" i="58"/>
  <c r="O45" i="58"/>
  <c r="O50" i="58"/>
  <c r="O68" i="58"/>
  <c r="O73" i="58"/>
  <c r="G8" i="58"/>
  <c r="L9" i="58"/>
  <c r="O10" i="58"/>
  <c r="I12" i="58"/>
  <c r="O12" i="58"/>
  <c r="J13" i="58"/>
  <c r="J15" i="58"/>
  <c r="P15" i="58"/>
  <c r="J17" i="58"/>
  <c r="P17" i="58"/>
  <c r="J19" i="58"/>
  <c r="P19" i="58"/>
  <c r="O24" i="58"/>
  <c r="J30" i="58"/>
  <c r="P30" i="58"/>
  <c r="J32" i="58"/>
  <c r="P32" i="58"/>
  <c r="J39" i="58"/>
  <c r="P39" i="58"/>
  <c r="J44" i="58"/>
  <c r="P44" i="58"/>
  <c r="J45" i="58"/>
  <c r="P45" i="58"/>
  <c r="L46" i="58"/>
  <c r="O47" i="58"/>
  <c r="J50" i="58"/>
  <c r="P50" i="58"/>
  <c r="O56" i="58"/>
  <c r="I67" i="58"/>
  <c r="J68" i="58"/>
  <c r="J67" i="58"/>
  <c r="L69" i="58"/>
  <c r="O70" i="58"/>
  <c r="I72" i="58"/>
  <c r="J73" i="58"/>
  <c r="J72" i="58"/>
  <c r="P72" i="58"/>
  <c r="L74" i="58"/>
  <c r="O75" i="58"/>
  <c r="J10" i="58"/>
  <c r="O14" i="58"/>
  <c r="O16" i="58"/>
  <c r="O18" i="58"/>
  <c r="O21" i="58"/>
  <c r="J24" i="58"/>
  <c r="O29" i="58"/>
  <c r="O33" i="58"/>
  <c r="O38" i="58"/>
  <c r="O43" i="58"/>
  <c r="O44" i="58"/>
  <c r="L48" i="58"/>
  <c r="O49" i="58"/>
  <c r="O51" i="58"/>
  <c r="J54" i="58"/>
  <c r="P54" i="58"/>
  <c r="J56" i="58"/>
  <c r="P56" i="58"/>
  <c r="O61" i="58"/>
  <c r="L63" i="58"/>
  <c r="O64" i="58"/>
  <c r="J70" i="58"/>
  <c r="I74" i="58"/>
  <c r="J75" i="58"/>
  <c r="J74" i="58"/>
  <c r="L76" i="58"/>
  <c r="O77" i="58"/>
  <c r="J14" i="58"/>
  <c r="P14" i="58"/>
  <c r="J16" i="58"/>
  <c r="P16" i="58"/>
  <c r="J18" i="58"/>
  <c r="P18" i="58"/>
  <c r="J21" i="58"/>
  <c r="P21" i="58"/>
  <c r="J29" i="58"/>
  <c r="P29" i="58"/>
  <c r="J33" i="58"/>
  <c r="P33" i="58"/>
  <c r="J38" i="58"/>
  <c r="P38" i="58"/>
  <c r="J43" i="58"/>
  <c r="P43" i="58"/>
  <c r="J49" i="58"/>
  <c r="P49" i="58"/>
  <c r="J51" i="58"/>
  <c r="P51" i="58"/>
  <c r="J61" i="58"/>
  <c r="J60" i="58"/>
  <c r="J64" i="58"/>
  <c r="J63" i="58"/>
  <c r="I76" i="58"/>
  <c r="J77" i="58"/>
  <c r="J76" i="58"/>
  <c r="P10" i="57"/>
  <c r="P17" i="57"/>
  <c r="P18" i="57"/>
  <c r="P50" i="57"/>
  <c r="O52" i="57"/>
  <c r="O67" i="57"/>
  <c r="P19" i="57"/>
  <c r="P52" i="57"/>
  <c r="O12" i="57"/>
  <c r="P15" i="57"/>
  <c r="P27" i="57"/>
  <c r="P32" i="57"/>
  <c r="P33" i="57"/>
  <c r="P39" i="57"/>
  <c r="O44" i="57"/>
  <c r="P44" i="57"/>
  <c r="P64" i="57"/>
  <c r="P68" i="57"/>
  <c r="G8" i="57"/>
  <c r="O9" i="57"/>
  <c r="P13" i="57"/>
  <c r="O19" i="57"/>
  <c r="P30" i="57"/>
  <c r="P36" i="57"/>
  <c r="P42" i="57"/>
  <c r="P45" i="57"/>
  <c r="O60" i="57"/>
  <c r="O63" i="57"/>
  <c r="P66" i="57"/>
  <c r="O68" i="57"/>
  <c r="O10" i="57"/>
  <c r="O24" i="57"/>
  <c r="O27" i="57"/>
  <c r="O70" i="57"/>
  <c r="P73" i="57"/>
  <c r="O75" i="57"/>
  <c r="O14" i="57"/>
  <c r="O16" i="57"/>
  <c r="O18" i="57"/>
  <c r="O21" i="57"/>
  <c r="P26" i="57"/>
  <c r="O29" i="57"/>
  <c r="O31" i="57"/>
  <c r="O33" i="57"/>
  <c r="O38" i="57"/>
  <c r="O43" i="57"/>
  <c r="P47" i="57"/>
  <c r="O49" i="57"/>
  <c r="O51" i="57"/>
  <c r="O61" i="57"/>
  <c r="O64" i="57"/>
  <c r="P69" i="57"/>
  <c r="O77" i="57"/>
  <c r="P14" i="57"/>
  <c r="P16" i="57"/>
  <c r="P31" i="57"/>
  <c r="P38" i="57"/>
  <c r="P43" i="57"/>
  <c r="P51" i="57"/>
  <c r="O69" i="55"/>
  <c r="O52" i="55"/>
  <c r="P70" i="55"/>
  <c r="O34" i="55"/>
  <c r="O76" i="55"/>
  <c r="O9" i="55"/>
  <c r="H8" i="55"/>
  <c r="H7" i="55"/>
  <c r="P9" i="55"/>
  <c r="P63" i="55"/>
  <c r="E8" i="55"/>
  <c r="E7" i="55"/>
  <c r="O46" i="55"/>
  <c r="O67" i="55"/>
  <c r="P76" i="55"/>
  <c r="P13" i="55"/>
  <c r="P25" i="55"/>
  <c r="P73" i="55"/>
  <c r="O74" i="55"/>
  <c r="O41" i="55"/>
  <c r="O65" i="55"/>
  <c r="P72" i="55"/>
  <c r="P29" i="55"/>
  <c r="G8" i="55"/>
  <c r="M8" i="55"/>
  <c r="P60" i="55"/>
  <c r="P34" i="55"/>
  <c r="O60" i="55"/>
  <c r="O72" i="55"/>
  <c r="P20" i="55"/>
  <c r="P23" i="55"/>
  <c r="P30" i="55"/>
  <c r="P35" i="55"/>
  <c r="P44" i="55"/>
  <c r="P51" i="55"/>
  <c r="P58" i="55"/>
  <c r="O36" i="55"/>
  <c r="O22" i="55"/>
  <c r="O28" i="55"/>
  <c r="O63" i="55"/>
  <c r="P11" i="55"/>
  <c r="P27" i="55"/>
  <c r="P49" i="55"/>
  <c r="P56" i="55"/>
  <c r="P61" i="55"/>
  <c r="P77" i="55"/>
  <c r="O77" i="55"/>
  <c r="O75" i="55"/>
  <c r="O73" i="55"/>
  <c r="O71" i="55"/>
  <c r="O61" i="55"/>
  <c r="O59" i="55"/>
  <c r="O57" i="55"/>
  <c r="O55" i="55"/>
  <c r="O53" i="55"/>
  <c r="O51" i="55"/>
  <c r="O49" i="55"/>
  <c r="O47" i="55"/>
  <c r="O45" i="55"/>
  <c r="O43" i="55"/>
  <c r="O39" i="55"/>
  <c r="O37" i="55"/>
  <c r="O35" i="55"/>
  <c r="O33" i="55"/>
  <c r="O31" i="55"/>
  <c r="O29" i="55"/>
  <c r="O27" i="55"/>
  <c r="O25" i="55"/>
  <c r="O23" i="55"/>
  <c r="O21" i="55"/>
  <c r="O19" i="55"/>
  <c r="O17" i="55"/>
  <c r="O15" i="55"/>
  <c r="O13" i="55"/>
  <c r="O11" i="55"/>
  <c r="P33" i="55"/>
  <c r="P46" i="55"/>
  <c r="P53" i="55"/>
  <c r="P55" i="55"/>
  <c r="P57" i="55"/>
  <c r="P59" i="55"/>
  <c r="P67" i="55"/>
  <c r="P74" i="55"/>
  <c r="P68" i="55"/>
  <c r="P64" i="55"/>
  <c r="P54" i="55"/>
  <c r="P50" i="55"/>
  <c r="P42" i="55"/>
  <c r="P38" i="55"/>
  <c r="P32" i="55"/>
  <c r="P18" i="55"/>
  <c r="P16" i="55"/>
  <c r="P14" i="55"/>
  <c r="P10" i="55"/>
  <c r="P17" i="55"/>
  <c r="P19" i="55"/>
  <c r="P21" i="55"/>
  <c r="P26" i="55"/>
  <c r="P39" i="55"/>
  <c r="P45" i="55"/>
  <c r="P65" i="55"/>
  <c r="P70" i="58"/>
  <c r="P68" i="58"/>
  <c r="P75" i="58"/>
  <c r="P24" i="58"/>
  <c r="P61" i="58"/>
  <c r="L62" i="58"/>
  <c r="M62" i="58"/>
  <c r="P10" i="58"/>
  <c r="O72" i="58"/>
  <c r="O76" i="58"/>
  <c r="P13" i="58"/>
  <c r="P41" i="57"/>
  <c r="O36" i="57"/>
  <c r="P77" i="57"/>
  <c r="P60" i="57"/>
  <c r="P28" i="57"/>
  <c r="O41" i="57"/>
  <c r="P72" i="57"/>
  <c r="P67" i="57"/>
  <c r="O72" i="57"/>
  <c r="P37" i="57"/>
  <c r="P22" i="57"/>
  <c r="I8" i="57"/>
  <c r="P75" i="57"/>
  <c r="P29" i="57"/>
  <c r="P48" i="57"/>
  <c r="P61" i="57"/>
  <c r="P76" i="57"/>
  <c r="P74" i="57"/>
  <c r="P9" i="57"/>
  <c r="J8" i="57"/>
  <c r="L8" i="57"/>
  <c r="O76" i="57"/>
  <c r="O28" i="57"/>
  <c r="P63" i="57"/>
  <c r="P62" i="57"/>
  <c r="P70" i="57"/>
  <c r="P12" i="57"/>
  <c r="P49" i="57"/>
  <c r="O74" i="57"/>
  <c r="O48" i="57"/>
  <c r="P69" i="55"/>
  <c r="O62" i="55"/>
  <c r="O48" i="55"/>
  <c r="I8" i="55"/>
  <c r="I7" i="55"/>
  <c r="P28" i="55"/>
  <c r="F7" i="55"/>
  <c r="O12" i="55"/>
  <c r="P41" i="55"/>
  <c r="P22" i="55"/>
  <c r="P48" i="55"/>
  <c r="P36" i="55"/>
  <c r="P24" i="55"/>
  <c r="P66" i="55"/>
  <c r="P75" i="55"/>
  <c r="P31" i="55"/>
  <c r="P15" i="55"/>
  <c r="P71" i="55"/>
  <c r="P47" i="55"/>
  <c r="P62" i="55"/>
  <c r="P52" i="55"/>
  <c r="P43" i="55"/>
  <c r="P37" i="55"/>
  <c r="O40" i="55"/>
  <c r="J7" i="57"/>
  <c r="I7" i="57"/>
  <c r="O40" i="57"/>
  <c r="O62" i="57"/>
  <c r="P40" i="57"/>
  <c r="P12" i="55"/>
  <c r="J8" i="55"/>
  <c r="P40" i="55"/>
  <c r="L52" i="58"/>
  <c r="M36" i="58"/>
  <c r="M12" i="58"/>
  <c r="J20" i="58"/>
  <c r="L31" i="61"/>
  <c r="H31" i="61"/>
  <c r="M8" i="61"/>
  <c r="I31" i="61"/>
  <c r="J31" i="61"/>
  <c r="P31" i="61"/>
  <c r="K8" i="61"/>
  <c r="K7" i="61"/>
  <c r="P32" i="61"/>
  <c r="L33" i="61"/>
  <c r="E9" i="61"/>
  <c r="E7" i="61"/>
  <c r="M31" i="61"/>
  <c r="O31" i="61"/>
  <c r="M12" i="61"/>
  <c r="O12" i="61"/>
  <c r="E10" i="61"/>
  <c r="P11" i="61"/>
  <c r="F10" i="61"/>
  <c r="M10" i="61"/>
  <c r="O11" i="61"/>
  <c r="L10" i="61"/>
  <c r="H10" i="61"/>
  <c r="I8" i="61"/>
  <c r="O8" i="61"/>
  <c r="L12" i="61"/>
  <c r="L8" i="61"/>
  <c r="F7" i="61"/>
  <c r="L11" i="61"/>
  <c r="G9" i="61"/>
  <c r="G7" i="61"/>
  <c r="P7" i="57"/>
  <c r="P8" i="57"/>
  <c r="M8" i="57"/>
  <c r="O8" i="57"/>
  <c r="G7" i="57"/>
  <c r="G7" i="55"/>
  <c r="P8" i="55"/>
  <c r="L8" i="55"/>
  <c r="O7" i="55"/>
  <c r="O3" i="55"/>
  <c r="J7" i="55"/>
  <c r="P7" i="55"/>
  <c r="O8" i="55"/>
  <c r="L40" i="58"/>
  <c r="G7" i="58"/>
  <c r="M40" i="58"/>
  <c r="P20" i="58"/>
  <c r="J8" i="61"/>
  <c r="P8" i="61"/>
  <c r="I10" i="61"/>
  <c r="I7" i="61"/>
  <c r="O7" i="61"/>
  <c r="J10" i="61"/>
  <c r="P10" i="61"/>
  <c r="O10" i="61"/>
  <c r="M9" i="61"/>
  <c r="L9" i="61"/>
  <c r="L7" i="61"/>
  <c r="M7" i="61"/>
  <c r="I9" i="61"/>
  <c r="L7" i="57"/>
  <c r="O7" i="57"/>
  <c r="O3" i="57"/>
  <c r="M7" i="57"/>
  <c r="M7" i="55"/>
  <c r="L7" i="55"/>
  <c r="J9" i="61"/>
  <c r="P9" i="61"/>
  <c r="O9" i="61"/>
  <c r="J7" i="61"/>
  <c r="P7" i="61"/>
  <c r="O3" i="61"/>
  <c r="J42" i="59"/>
  <c r="P42" i="59"/>
  <c r="J79" i="59"/>
  <c r="P79" i="59"/>
  <c r="I41" i="59"/>
  <c r="O41" i="59"/>
  <c r="J41" i="59"/>
  <c r="I81" i="59"/>
  <c r="O81" i="59"/>
  <c r="J13" i="59"/>
  <c r="O17" i="59"/>
  <c r="O9" i="59"/>
  <c r="J47" i="59"/>
  <c r="J46" i="59"/>
  <c r="P46" i="59"/>
  <c r="P17" i="59"/>
  <c r="P47" i="59"/>
  <c r="O47" i="59"/>
  <c r="J75" i="59"/>
  <c r="P75" i="59"/>
  <c r="J52" i="59"/>
  <c r="P52" i="59"/>
  <c r="P13" i="59"/>
  <c r="M9" i="59"/>
  <c r="J51" i="59"/>
  <c r="P51" i="59"/>
  <c r="O51" i="59"/>
  <c r="P44" i="59"/>
  <c r="P55" i="59"/>
  <c r="I40" i="59"/>
  <c r="O40" i="59"/>
  <c r="P81" i="59"/>
  <c r="J36" i="59"/>
  <c r="P36" i="59"/>
  <c r="O23" i="59"/>
  <c r="J31" i="59"/>
  <c r="O56" i="59"/>
  <c r="I74" i="59"/>
  <c r="I60" i="59"/>
  <c r="O60" i="59"/>
  <c r="I28" i="59"/>
  <c r="O28" i="59"/>
  <c r="J37" i="59"/>
  <c r="P37" i="59"/>
  <c r="O37" i="59"/>
  <c r="I22" i="59"/>
  <c r="O22" i="59"/>
  <c r="O32" i="59"/>
  <c r="O20" i="59"/>
  <c r="J18" i="59"/>
  <c r="J12" i="59"/>
  <c r="P56" i="59"/>
  <c r="J86" i="59"/>
  <c r="P86" i="59"/>
  <c r="P32" i="59"/>
  <c r="O74" i="59"/>
  <c r="J74" i="59"/>
  <c r="E7" i="59"/>
  <c r="L7" i="59"/>
  <c r="L8" i="59"/>
  <c r="P92" i="59"/>
  <c r="F7" i="59"/>
  <c r="M8" i="59"/>
  <c r="P38" i="59"/>
  <c r="P16" i="59"/>
  <c r="J26" i="59"/>
  <c r="J92" i="59"/>
  <c r="J91" i="59"/>
  <c r="J35" i="59"/>
  <c r="J34" i="59"/>
  <c r="I91" i="59"/>
  <c r="J9" i="59"/>
  <c r="I12" i="59"/>
  <c r="P41" i="59"/>
  <c r="J60" i="59"/>
  <c r="P60" i="59"/>
  <c r="O92" i="59"/>
  <c r="P82" i="59"/>
  <c r="I34" i="59"/>
  <c r="J48" i="59"/>
  <c r="P48" i="59"/>
  <c r="P31" i="59"/>
  <c r="J28" i="59"/>
  <c r="P28" i="59"/>
  <c r="J40" i="59"/>
  <c r="P40" i="59"/>
  <c r="P18" i="59"/>
  <c r="O91" i="59"/>
  <c r="P91" i="59"/>
  <c r="P12" i="59"/>
  <c r="I8" i="59"/>
  <c r="O12" i="59"/>
  <c r="P9" i="59"/>
  <c r="J73" i="59"/>
  <c r="J22" i="59"/>
  <c r="P22" i="59"/>
  <c r="P26" i="59"/>
  <c r="I73" i="59"/>
  <c r="P74" i="59"/>
  <c r="O34" i="59"/>
  <c r="P34" i="59"/>
  <c r="P35" i="59"/>
  <c r="M7" i="59"/>
  <c r="I7" i="59"/>
  <c r="O8" i="59"/>
  <c r="O73" i="59"/>
  <c r="P73" i="59"/>
  <c r="J8" i="59"/>
  <c r="J7" i="59"/>
  <c r="P7" i="59"/>
  <c r="O7" i="59"/>
  <c r="O3" i="59"/>
  <c r="P8" i="59"/>
  <c r="P67" i="58"/>
  <c r="J69" i="58"/>
  <c r="P64" i="58"/>
  <c r="O54" i="58"/>
  <c r="O67" i="58"/>
  <c r="I34" i="58"/>
  <c r="J58" i="58"/>
  <c r="P58" i="58"/>
  <c r="J23" i="58"/>
  <c r="P23" i="58"/>
  <c r="J35" i="58"/>
  <c r="I22" i="58"/>
  <c r="J59" i="58"/>
  <c r="P59" i="58"/>
  <c r="O37" i="58"/>
  <c r="J47" i="58"/>
  <c r="J46" i="58"/>
  <c r="P46" i="58"/>
  <c r="P60" i="58"/>
  <c r="J11" i="58"/>
  <c r="J9" i="58"/>
  <c r="P9" i="58"/>
  <c r="J27" i="58"/>
  <c r="P27" i="58"/>
  <c r="J28" i="58"/>
  <c r="J37" i="58"/>
  <c r="P37" i="58"/>
  <c r="I36" i="58"/>
  <c r="O36" i="58"/>
  <c r="M9" i="58"/>
  <c r="I48" i="58"/>
  <c r="P73" i="58"/>
  <c r="P71" i="58"/>
  <c r="P76" i="58"/>
  <c r="P63" i="58"/>
  <c r="L8" i="58"/>
  <c r="E7" i="58"/>
  <c r="L7" i="58"/>
  <c r="M8" i="58"/>
  <c r="F7" i="58"/>
  <c r="O65" i="58"/>
  <c r="P69" i="58"/>
  <c r="O69" i="58"/>
  <c r="P74" i="58"/>
  <c r="O48" i="58"/>
  <c r="M7" i="58"/>
  <c r="J12" i="58"/>
  <c r="P12" i="58"/>
  <c r="I62" i="58"/>
  <c r="O74" i="58"/>
  <c r="J42" i="58"/>
  <c r="J41" i="58"/>
  <c r="O11" i="58"/>
  <c r="O27" i="58"/>
  <c r="O34" i="58"/>
  <c r="P55" i="58"/>
  <c r="J48" i="58"/>
  <c r="P48" i="58"/>
  <c r="I28" i="58"/>
  <c r="O31" i="58"/>
  <c r="I41" i="58"/>
  <c r="O22" i="58"/>
  <c r="O46" i="58"/>
  <c r="J55" i="58"/>
  <c r="P77" i="58"/>
  <c r="P53" i="58"/>
  <c r="O25" i="58"/>
  <c r="O53" i="58"/>
  <c r="O66" i="58"/>
  <c r="O52" i="58"/>
  <c r="P25" i="58"/>
  <c r="J66" i="58"/>
  <c r="J65" i="58"/>
  <c r="J62" i="58"/>
  <c r="P42" i="58"/>
  <c r="O57" i="58"/>
  <c r="O26" i="58"/>
  <c r="P31" i="58"/>
  <c r="J26" i="58"/>
  <c r="J36" i="58"/>
  <c r="P36" i="58"/>
  <c r="J34" i="58"/>
  <c r="P34" i="58"/>
  <c r="P35" i="58"/>
  <c r="J52" i="58"/>
  <c r="P52" i="58"/>
  <c r="P11" i="58"/>
  <c r="P47" i="58"/>
  <c r="P66" i="58"/>
  <c r="J22" i="58"/>
  <c r="P22" i="58"/>
  <c r="P26" i="58"/>
  <c r="J40" i="58"/>
  <c r="P65" i="58"/>
  <c r="P28" i="58"/>
  <c r="O28" i="58"/>
  <c r="P62" i="58"/>
  <c r="O62" i="58"/>
  <c r="O41" i="58"/>
  <c r="I40" i="58"/>
  <c r="P41" i="58"/>
  <c r="I8" i="58"/>
  <c r="J8" i="58"/>
  <c r="J7" i="58"/>
  <c r="P40" i="58"/>
  <c r="O40" i="58"/>
  <c r="I7" i="58"/>
  <c r="P8" i="58"/>
  <c r="O8" i="58"/>
  <c r="P7" i="58"/>
  <c r="O7" i="58"/>
  <c r="O3" i="58"/>
</calcChain>
</file>

<file path=xl/comments1.xml><?xml version="1.0" encoding="utf-8"?>
<comments xmlns="http://schemas.openxmlformats.org/spreadsheetml/2006/main">
  <authors>
    <author>User</author>
  </authors>
  <commentList>
    <comment ref="F59" authorId="0" shapeId="0">
      <text>
        <r>
          <rPr>
            <b/>
            <sz val="9"/>
            <color indexed="81"/>
            <rFont val="돋움"/>
            <family val="3"/>
            <charset val="129"/>
          </rPr>
          <t>견인보관료</t>
        </r>
        <r>
          <rPr>
            <b/>
            <sz val="9"/>
            <color indexed="81"/>
            <rFont val="Tahoma"/>
            <family val="2"/>
          </rPr>
          <t xml:space="preserve">:2,451,000
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: 265,920
</t>
        </r>
        <r>
          <rPr>
            <b/>
            <sz val="9"/>
            <color indexed="81"/>
            <rFont val="돋움"/>
            <family val="3"/>
            <charset val="129"/>
          </rPr>
          <t>합계</t>
        </r>
        <r>
          <rPr>
            <b/>
            <sz val="9"/>
            <color indexed="81"/>
            <rFont val="Tahoma"/>
            <family val="2"/>
          </rPr>
          <t>: 2,716,920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72" authorId="0" shapeId="0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  <comment ref="C76" authorId="0" shapeId="0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90" authorId="0" shapeId="0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</commentList>
</comments>
</file>

<file path=xl/sharedStrings.xml><?xml version="1.0" encoding="utf-8"?>
<sst xmlns="http://schemas.openxmlformats.org/spreadsheetml/2006/main" count="437" uniqueCount="119">
  <si>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</si>
  <si>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</si>
  <si>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</si>
  <si>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</si>
  <si>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</si>
  <si>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</si>
  <si>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</si>
  <si>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</si>
  <si>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</si>
  <si>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</si>
  <si>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</si>
  <si>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</si>
  <si>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</si>
  <si>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</si>
  <si>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</si>
  <si>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</si>
  <si>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</si>
  <si>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</si>
  <si>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</si>
  <si>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</si>
  <si>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</si>
  <si>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</si>
  <si>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</si>
  <si>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</si>
  <si>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</si>
  <si>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</si>
  <si>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</si>
  <si>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</si>
  <si>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</si>
  <si>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</si>
  <si>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</si>
  <si>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</si>
  <si>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</si>
  <si>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</si>
  <si>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</si>
  <si>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</si>
  <si>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</si>
  <si>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</si>
  <si>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</si>
  <si>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</si>
  <si>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</si>
  <si>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</si>
  <si>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</si>
  <si>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</si>
  <si>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</si>
  <si>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</si>
  <si>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</si>
  <si>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</si>
  <si>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</si>
  <si>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</si>
  <si>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</si>
  <si>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</si>
  <si>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</si>
  <si>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</si>
  <si>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</si>
  <si>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</si>
  <si>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</si>
  <si>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</si>
  <si>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</si>
  <si>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</si>
  <si>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</si>
  <si>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</si>
  <si>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</si>
  <si>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</si>
  <si>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</si>
  <si>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</si>
  <si>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</si>
  <si>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</si>
  <si>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</si>
  <si>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</si>
  <si>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</si>
  <si>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</si>
  <si>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</si>
  <si>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</si>
  <si>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</si>
  <si>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</si>
  <si>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</si>
  <si>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</si>
  <si>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</si>
  <si>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</si>
  <si>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</si>
  <si>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</si>
  <si>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</si>
  <si>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</si>
  <si>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</si>
  <si>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</si>
  <si>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</si>
  <si>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</si>
  <si>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</si>
  <si>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</si>
  <si>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</si>
  <si>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</si>
  <si>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</si>
  <si>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</si>
  <si>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</si>
  <si>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</si>
  <si>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</si>
  <si>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변상금</t>
    <phoneticPr fontId="2" type="noConversion"/>
  </si>
  <si>
    <t>기반시설부담금</t>
    <phoneticPr fontId="2" type="noConversion"/>
  </si>
  <si>
    <t>학교용지부담금</t>
    <phoneticPr fontId="2" type="noConversion"/>
  </si>
  <si>
    <t>교통유발부담금</t>
    <phoneticPr fontId="2" type="noConversion"/>
  </si>
  <si>
    <t>기타과징금</t>
    <phoneticPr fontId="2" type="noConversion"/>
  </si>
  <si>
    <t>부담금</t>
    <phoneticPr fontId="2" type="noConversion"/>
  </si>
  <si>
    <t>지난년도수입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</si>
  <si>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</si>
  <si>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</si>
  <si>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</si>
  <si>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</si>
  <si>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</si>
  <si>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</si>
  <si>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</si>
  <si>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</si>
  <si>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</si>
  <si>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</si>
  <si>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</si>
  <si>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</si>
  <si>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</si>
  <si>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>서구</t>
    <phoneticPr fontId="2" type="noConversion"/>
  </si>
  <si>
    <t xml:space="preserve">2023년  2월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</si>
</sst>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_-* #,##0.0_-;\-* #,##0.0_-;_-* &quot;-&quot;_-;_-@_-"/>
  </numFmts>
  <fonts count="1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7" fillId="0" borderId="0">
      <alignment vertical="center"/>
    </xf>
  </cellStyleXfs>
  <cellXfs count="146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18" fillId="2" borderId="18" xfId="1" applyFont="1" applyFill="1" applyBorder="1" applyAlignment="1" applyProtection="1">
      <alignment vertical="center"/>
    </xf>
    <xf numFmtId="41" fontId="18" fillId="2" borderId="18" xfId="1" applyFont="1" applyFill="1" applyBorder="1" applyAlignment="1" applyProtection="1">
      <alignment vertical="center"/>
    </xf>
    <xf numFmtId="41" fontId="18" fillId="2" borderId="9" xfId="1" applyFont="1" applyFill="1" applyBorder="1" applyAlignment="1" applyProtection="1">
      <alignment vertical="center"/>
    </xf>
    <xf numFmtId="41" fontId="18" fillId="2" borderId="9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80" fontId="6" fillId="4" borderId="11" xfId="1" applyNumberFormat="1" applyFont="1" applyFill="1" applyBorder="1" applyAlignment="1" applyProtection="1">
      <alignment vertical="center" shrinkToFit="1"/>
    </xf>
    <xf numFmtId="180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80" fontId="6" fillId="4" borderId="15" xfId="1" applyNumberFormat="1" applyFont="1" applyFill="1" applyBorder="1" applyAlignment="1" applyProtection="1">
      <alignment vertical="center" shrinkToFit="1"/>
    </xf>
    <xf numFmtId="180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80" fontId="6" fillId="4" borderId="27" xfId="1" applyNumberFormat="1" applyFont="1" applyFill="1" applyBorder="1" applyAlignment="1" applyProtection="1">
      <alignment vertical="center" shrinkToFit="1"/>
    </xf>
    <xf numFmtId="180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31" xfId="1" applyFont="1" applyFill="1" applyBorder="1" applyAlignment="1" applyProtection="1">
      <alignment horizontal="right" vertical="center"/>
    </xf>
    <xf numFmtId="41" fontId="6" fillId="4" borderId="32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3" xfId="1" applyFont="1" applyFill="1" applyBorder="1" applyAlignment="1" applyProtection="1">
      <alignment horizontal="center" vertical="center"/>
    </xf>
    <xf numFmtId="41" fontId="11" fillId="5" borderId="29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0" xfId="0" applyFont="1" applyBorder="1" applyAlignment="1" applyProtection="1">
      <alignment horizontal="left" vertical="center"/>
      <protection locked="0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34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4" fillId="12" borderId="29" xfId="1" applyFont="1" applyFill="1" applyBorder="1" applyAlignment="1" applyProtection="1">
      <alignment horizontal="center" vertical="center"/>
    </xf>
    <xf numFmtId="41" fontId="14" fillId="12" borderId="11" xfId="1" applyFont="1" applyFill="1" applyBorder="1" applyAlignment="1" applyProtection="1">
      <alignment horizontal="center" vertical="center"/>
    </xf>
    <xf numFmtId="41" fontId="6" fillId="12" borderId="34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34" xfId="1" applyFont="1" applyFill="1" applyBorder="1" applyAlignment="1" applyProtection="1">
      <alignment horizontal="center" vertical="center"/>
    </xf>
    <xf numFmtId="41" fontId="14" fillId="12" borderId="22" xfId="1" applyFont="1" applyFill="1" applyBorder="1" applyAlignment="1" applyProtection="1">
      <alignment horizontal="center" vertical="center"/>
    </xf>
    <xf numFmtId="41" fontId="14" fillId="12" borderId="15" xfId="1" applyFont="1" applyFill="1" applyBorder="1" applyAlignment="1" applyProtection="1">
      <alignment horizontal="center" vertical="center"/>
    </xf>
    <xf numFmtId="41" fontId="14" fillId="4" borderId="29" xfId="1" applyFont="1" applyFill="1" applyBorder="1" applyAlignment="1" applyProtection="1">
      <alignment horizontal="center" vertical="center"/>
    </xf>
    <xf numFmtId="41" fontId="14" fillId="4" borderId="11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0" name="Line 1">
          <a:extLst>
            <a:ext uri="{FF2B5EF4-FFF2-40B4-BE49-F238E27FC236}">
              <a16:creationId xmlns:a16="http://schemas.microsoft.com/office/drawing/2014/main" id="{A434D9F0-6EC8-9A96-201A-97F163C3A1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1" name="Line 1">
          <a:extLst>
            <a:ext uri="{FF2B5EF4-FFF2-40B4-BE49-F238E27FC236}">
              <a16:creationId xmlns:a16="http://schemas.microsoft.com/office/drawing/2014/main" id="{1CE44A65-F057-B923-CEE7-6ED5E0AAAA3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2" name="Line 1">
          <a:extLst>
            <a:ext uri="{FF2B5EF4-FFF2-40B4-BE49-F238E27FC236}">
              <a16:creationId xmlns:a16="http://schemas.microsoft.com/office/drawing/2014/main" id="{01488076-24EC-B6E4-FC6E-B73B12555C3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3" name="Line 1">
          <a:extLst>
            <a:ext uri="{FF2B5EF4-FFF2-40B4-BE49-F238E27FC236}">
              <a16:creationId xmlns:a16="http://schemas.microsoft.com/office/drawing/2014/main" id="{64B1AAF1-24C3-CBA4-DDF1-A42E2ED7BAC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4" name="Line 1">
          <a:extLst>
            <a:ext uri="{FF2B5EF4-FFF2-40B4-BE49-F238E27FC236}">
              <a16:creationId xmlns:a16="http://schemas.microsoft.com/office/drawing/2014/main" id="{65A7FB0C-DC1A-0AB5-A6BC-F1BB8F1F5C8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5" name="Line 1">
          <a:extLst>
            <a:ext uri="{FF2B5EF4-FFF2-40B4-BE49-F238E27FC236}">
              <a16:creationId xmlns:a16="http://schemas.microsoft.com/office/drawing/2014/main" id="{1D05166B-FA3F-21DC-5F35-0C909E8DE6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6" name="Line 1">
          <a:extLst>
            <a:ext uri="{FF2B5EF4-FFF2-40B4-BE49-F238E27FC236}">
              <a16:creationId xmlns:a16="http://schemas.microsoft.com/office/drawing/2014/main" id="{527E8DD4-D43F-893F-C817-9EF48A655E8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7" name="Line 1">
          <a:extLst>
            <a:ext uri="{FF2B5EF4-FFF2-40B4-BE49-F238E27FC236}">
              <a16:creationId xmlns:a16="http://schemas.microsoft.com/office/drawing/2014/main" id="{7E450058-5A10-26FF-1AEE-4D7F62BF4D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8" name="Line 1">
          <a:extLst>
            <a:ext uri="{FF2B5EF4-FFF2-40B4-BE49-F238E27FC236}">
              <a16:creationId xmlns:a16="http://schemas.microsoft.com/office/drawing/2014/main" id="{5AE0166C-7D94-E21D-A46B-ECEE0AECF31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9" name="Line 1">
          <a:extLst>
            <a:ext uri="{FF2B5EF4-FFF2-40B4-BE49-F238E27FC236}">
              <a16:creationId xmlns:a16="http://schemas.microsoft.com/office/drawing/2014/main" id="{477D21D8-67CA-BD1B-26B1-EE14D8BB906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0" name="Line 1">
          <a:extLst>
            <a:ext uri="{FF2B5EF4-FFF2-40B4-BE49-F238E27FC236}">
              <a16:creationId xmlns:a16="http://schemas.microsoft.com/office/drawing/2014/main" id="{DBBF9545-92C1-F9F9-9BC4-0E96A2F002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1" name="Line 1">
          <a:extLst>
            <a:ext uri="{FF2B5EF4-FFF2-40B4-BE49-F238E27FC236}">
              <a16:creationId xmlns:a16="http://schemas.microsoft.com/office/drawing/2014/main" id="{657D58A1-4968-482F-BC3A-FFBDBAFE09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2" name="Line 1">
          <a:extLst>
            <a:ext uri="{FF2B5EF4-FFF2-40B4-BE49-F238E27FC236}">
              <a16:creationId xmlns:a16="http://schemas.microsoft.com/office/drawing/2014/main" id="{B76008A6-4335-8DDD-42EB-983ECB9E99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3" name="Line 1">
          <a:extLst>
            <a:ext uri="{FF2B5EF4-FFF2-40B4-BE49-F238E27FC236}">
              <a16:creationId xmlns:a16="http://schemas.microsoft.com/office/drawing/2014/main" id="{21C364D4-0A9D-0C48-3E18-F34F878C43D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4" name="Line 1">
          <a:extLst>
            <a:ext uri="{FF2B5EF4-FFF2-40B4-BE49-F238E27FC236}">
              <a16:creationId xmlns:a16="http://schemas.microsoft.com/office/drawing/2014/main" id="{B9A0C1C0-C10C-DA8A-7FB0-4ADB250E58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5" name="Line 1">
          <a:extLst>
            <a:ext uri="{FF2B5EF4-FFF2-40B4-BE49-F238E27FC236}">
              <a16:creationId xmlns:a16="http://schemas.microsoft.com/office/drawing/2014/main" id="{85072F87-9DAD-B390-81EE-CC49303DD4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6" name="Line 1">
          <a:extLst>
            <a:ext uri="{FF2B5EF4-FFF2-40B4-BE49-F238E27FC236}">
              <a16:creationId xmlns:a16="http://schemas.microsoft.com/office/drawing/2014/main" id="{52C0D99D-8A05-87FE-FBB2-B8F67B0552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7" name="Line 1">
          <a:extLst>
            <a:ext uri="{FF2B5EF4-FFF2-40B4-BE49-F238E27FC236}">
              <a16:creationId xmlns:a16="http://schemas.microsoft.com/office/drawing/2014/main" id="{37E9005A-F610-47D4-74C9-98F0157769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8" name="Line 1">
          <a:extLst>
            <a:ext uri="{FF2B5EF4-FFF2-40B4-BE49-F238E27FC236}">
              <a16:creationId xmlns:a16="http://schemas.microsoft.com/office/drawing/2014/main" id="{D45DC474-A137-27ED-9646-1375DCACA3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9" name="Line 1">
          <a:extLst>
            <a:ext uri="{FF2B5EF4-FFF2-40B4-BE49-F238E27FC236}">
              <a16:creationId xmlns:a16="http://schemas.microsoft.com/office/drawing/2014/main" id="{B88B0A3A-CA6E-0C88-AE22-94AF16CE84A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0" name="Line 1">
          <a:extLst>
            <a:ext uri="{FF2B5EF4-FFF2-40B4-BE49-F238E27FC236}">
              <a16:creationId xmlns:a16="http://schemas.microsoft.com/office/drawing/2014/main" id="{70504272-7C8F-1AF4-C4C9-21A6D6BDA0E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1" name="Line 1">
          <a:extLst>
            <a:ext uri="{FF2B5EF4-FFF2-40B4-BE49-F238E27FC236}">
              <a16:creationId xmlns:a16="http://schemas.microsoft.com/office/drawing/2014/main" id="{EC142C55-E9C4-F913-FDBE-9FC17403488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2" name="Line 1">
          <a:extLst>
            <a:ext uri="{FF2B5EF4-FFF2-40B4-BE49-F238E27FC236}">
              <a16:creationId xmlns:a16="http://schemas.microsoft.com/office/drawing/2014/main" id="{E01DD188-EFA8-5625-E939-C6800BF034F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3" name="Line 1">
          <a:extLst>
            <a:ext uri="{FF2B5EF4-FFF2-40B4-BE49-F238E27FC236}">
              <a16:creationId xmlns:a16="http://schemas.microsoft.com/office/drawing/2014/main" id="{3A92FCD8-EEE6-DF60-59CB-67CBD893786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4" name="Line 1">
          <a:extLst>
            <a:ext uri="{FF2B5EF4-FFF2-40B4-BE49-F238E27FC236}">
              <a16:creationId xmlns:a16="http://schemas.microsoft.com/office/drawing/2014/main" id="{7A3244EE-9D26-0349-E2DF-056559B0E80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5" name="Line 1">
          <a:extLst>
            <a:ext uri="{FF2B5EF4-FFF2-40B4-BE49-F238E27FC236}">
              <a16:creationId xmlns:a16="http://schemas.microsoft.com/office/drawing/2014/main" id="{05FBA86A-51C5-F20C-EB4C-FD0A32997A9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6" name="Line 1">
          <a:extLst>
            <a:ext uri="{FF2B5EF4-FFF2-40B4-BE49-F238E27FC236}">
              <a16:creationId xmlns:a16="http://schemas.microsoft.com/office/drawing/2014/main" id="{15099113-97B7-C9B2-57BE-CE7FDB41713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7" name="Line 1">
          <a:extLst>
            <a:ext uri="{FF2B5EF4-FFF2-40B4-BE49-F238E27FC236}">
              <a16:creationId xmlns:a16="http://schemas.microsoft.com/office/drawing/2014/main" id="{68477478-6114-E9E6-1CA4-DAC7C6702DA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8" name="Line 1">
          <a:extLst>
            <a:ext uri="{FF2B5EF4-FFF2-40B4-BE49-F238E27FC236}">
              <a16:creationId xmlns:a16="http://schemas.microsoft.com/office/drawing/2014/main" id="{67C3BD38-E0E9-870E-F9A1-2B44DBD8E5F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9" name="Line 1">
          <a:extLst>
            <a:ext uri="{FF2B5EF4-FFF2-40B4-BE49-F238E27FC236}">
              <a16:creationId xmlns:a16="http://schemas.microsoft.com/office/drawing/2014/main" id="{42C431A8-B152-E636-999D-601BB0D6AE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0" name="Line 1">
          <a:extLst>
            <a:ext uri="{FF2B5EF4-FFF2-40B4-BE49-F238E27FC236}">
              <a16:creationId xmlns:a16="http://schemas.microsoft.com/office/drawing/2014/main" id="{400EDD4B-2B3E-FEBB-1AF3-76377E371E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1" name="Line 1">
          <a:extLst>
            <a:ext uri="{FF2B5EF4-FFF2-40B4-BE49-F238E27FC236}">
              <a16:creationId xmlns:a16="http://schemas.microsoft.com/office/drawing/2014/main" id="{E6142335-482C-0B8C-164A-A1CCC3838C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2" name="Line 1">
          <a:extLst>
            <a:ext uri="{FF2B5EF4-FFF2-40B4-BE49-F238E27FC236}">
              <a16:creationId xmlns:a16="http://schemas.microsoft.com/office/drawing/2014/main" id="{D9D459A1-CC9E-4847-8A1E-09C669E6BE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3" name="Line 1">
          <a:extLst>
            <a:ext uri="{FF2B5EF4-FFF2-40B4-BE49-F238E27FC236}">
              <a16:creationId xmlns:a16="http://schemas.microsoft.com/office/drawing/2014/main" id="{96F5AFA7-4C93-FC69-F420-5DB1386C526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4" name="Line 1">
          <a:extLst>
            <a:ext uri="{FF2B5EF4-FFF2-40B4-BE49-F238E27FC236}">
              <a16:creationId xmlns:a16="http://schemas.microsoft.com/office/drawing/2014/main" id="{8AD5B1AA-0D42-B479-A31E-697C289B25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5" name="Line 1">
          <a:extLst>
            <a:ext uri="{FF2B5EF4-FFF2-40B4-BE49-F238E27FC236}">
              <a16:creationId xmlns:a16="http://schemas.microsoft.com/office/drawing/2014/main" id="{2BBB040D-D6D5-F67C-076B-18AE46976A2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6" name="Line 1">
          <a:extLst>
            <a:ext uri="{FF2B5EF4-FFF2-40B4-BE49-F238E27FC236}">
              <a16:creationId xmlns:a16="http://schemas.microsoft.com/office/drawing/2014/main" id="{751F155F-DAF0-AAF6-2E81-5829265DFE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7" name="Line 1">
          <a:extLst>
            <a:ext uri="{FF2B5EF4-FFF2-40B4-BE49-F238E27FC236}">
              <a16:creationId xmlns:a16="http://schemas.microsoft.com/office/drawing/2014/main" id="{5EB76FCC-A0DB-1C34-8B54-C4167FB4FF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8" name="Line 1">
          <a:extLst>
            <a:ext uri="{FF2B5EF4-FFF2-40B4-BE49-F238E27FC236}">
              <a16:creationId xmlns:a16="http://schemas.microsoft.com/office/drawing/2014/main" id="{332B6CEC-80D5-2476-4558-801BD154B1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9" name="Line 1">
          <a:extLst>
            <a:ext uri="{FF2B5EF4-FFF2-40B4-BE49-F238E27FC236}">
              <a16:creationId xmlns:a16="http://schemas.microsoft.com/office/drawing/2014/main" id="{25CA245A-5F32-79A5-5AD3-ADA61AD965F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00" name="Line 1">
          <a:extLst>
            <a:ext uri="{FF2B5EF4-FFF2-40B4-BE49-F238E27FC236}">
              <a16:creationId xmlns:a16="http://schemas.microsoft.com/office/drawing/2014/main" id="{F5690FAA-30C3-939D-151F-A91F807BE7C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01" name="Line 1">
          <a:extLst>
            <a:ext uri="{FF2B5EF4-FFF2-40B4-BE49-F238E27FC236}">
              <a16:creationId xmlns:a16="http://schemas.microsoft.com/office/drawing/2014/main" id="{EA4B5075-E6C0-597E-D986-7CDFBAD6CA5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49" name="Line 1">
          <a:extLst>
            <a:ext uri="{FF2B5EF4-FFF2-40B4-BE49-F238E27FC236}">
              <a16:creationId xmlns:a16="http://schemas.microsoft.com/office/drawing/2014/main" id="{21356E9A-1701-648C-DEF4-EDBB07FF4E1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0" name="Line 1">
          <a:extLst>
            <a:ext uri="{FF2B5EF4-FFF2-40B4-BE49-F238E27FC236}">
              <a16:creationId xmlns:a16="http://schemas.microsoft.com/office/drawing/2014/main" id="{DB5FE0D5-CD23-AFDB-F7B4-D73261A9571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1" name="Line 1">
          <a:extLst>
            <a:ext uri="{FF2B5EF4-FFF2-40B4-BE49-F238E27FC236}">
              <a16:creationId xmlns:a16="http://schemas.microsoft.com/office/drawing/2014/main" id="{EABFC9A9-1978-B253-C0D8-89A048F530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2" name="Line 1">
          <a:extLst>
            <a:ext uri="{FF2B5EF4-FFF2-40B4-BE49-F238E27FC236}">
              <a16:creationId xmlns:a16="http://schemas.microsoft.com/office/drawing/2014/main" id="{6ACB9F92-6A21-50E6-1455-2B71D0B845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3" name="Line 1">
          <a:extLst>
            <a:ext uri="{FF2B5EF4-FFF2-40B4-BE49-F238E27FC236}">
              <a16:creationId xmlns:a16="http://schemas.microsoft.com/office/drawing/2014/main" id="{71B96308-A728-5601-EF1F-9C8D99E7F3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4" name="Line 1">
          <a:extLst>
            <a:ext uri="{FF2B5EF4-FFF2-40B4-BE49-F238E27FC236}">
              <a16:creationId xmlns:a16="http://schemas.microsoft.com/office/drawing/2014/main" id="{BF28979E-0981-1C8E-9FFA-E420D87C838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5" name="Line 1">
          <a:extLst>
            <a:ext uri="{FF2B5EF4-FFF2-40B4-BE49-F238E27FC236}">
              <a16:creationId xmlns:a16="http://schemas.microsoft.com/office/drawing/2014/main" id="{CAE4FFDE-BD19-BE1E-53DA-ED4E996724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6" name="Line 1">
          <a:extLst>
            <a:ext uri="{FF2B5EF4-FFF2-40B4-BE49-F238E27FC236}">
              <a16:creationId xmlns:a16="http://schemas.microsoft.com/office/drawing/2014/main" id="{71EAA2B7-CE81-31B6-4089-60B2B7F76D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7" name="Line 1">
          <a:extLst>
            <a:ext uri="{FF2B5EF4-FFF2-40B4-BE49-F238E27FC236}">
              <a16:creationId xmlns:a16="http://schemas.microsoft.com/office/drawing/2014/main" id="{F00DD410-6940-31D8-18CC-16F94751B0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8" name="Line 1">
          <a:extLst>
            <a:ext uri="{FF2B5EF4-FFF2-40B4-BE49-F238E27FC236}">
              <a16:creationId xmlns:a16="http://schemas.microsoft.com/office/drawing/2014/main" id="{16D34897-D28A-5054-F305-B9C9365B64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9" name="Line 1">
          <a:extLst>
            <a:ext uri="{FF2B5EF4-FFF2-40B4-BE49-F238E27FC236}">
              <a16:creationId xmlns:a16="http://schemas.microsoft.com/office/drawing/2014/main" id="{E803D008-D448-29B9-2631-B40E090240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0" name="Line 1">
          <a:extLst>
            <a:ext uri="{FF2B5EF4-FFF2-40B4-BE49-F238E27FC236}">
              <a16:creationId xmlns:a16="http://schemas.microsoft.com/office/drawing/2014/main" id="{C9913327-84A3-08BC-06E9-FFD1AFD7AE3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1" name="Line 1">
          <a:extLst>
            <a:ext uri="{FF2B5EF4-FFF2-40B4-BE49-F238E27FC236}">
              <a16:creationId xmlns:a16="http://schemas.microsoft.com/office/drawing/2014/main" id="{91ABE1F3-1923-28BE-296D-319C3949AC0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2" name="Line 1">
          <a:extLst>
            <a:ext uri="{FF2B5EF4-FFF2-40B4-BE49-F238E27FC236}">
              <a16:creationId xmlns:a16="http://schemas.microsoft.com/office/drawing/2014/main" id="{AE67384D-5B5B-FCF2-E960-B0BF847FEC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3" name="Line 1">
          <a:extLst>
            <a:ext uri="{FF2B5EF4-FFF2-40B4-BE49-F238E27FC236}">
              <a16:creationId xmlns:a16="http://schemas.microsoft.com/office/drawing/2014/main" id="{7EE4A786-485A-B58E-A289-8D44A8E7D0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4" name="Line 1">
          <a:extLst>
            <a:ext uri="{FF2B5EF4-FFF2-40B4-BE49-F238E27FC236}">
              <a16:creationId xmlns:a16="http://schemas.microsoft.com/office/drawing/2014/main" id="{8B0CD990-9ADD-CA75-B672-0CC01EA7E4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5" name="Line 1">
          <a:extLst>
            <a:ext uri="{FF2B5EF4-FFF2-40B4-BE49-F238E27FC236}">
              <a16:creationId xmlns:a16="http://schemas.microsoft.com/office/drawing/2014/main" id="{336BA77A-5578-DA06-ADBB-AB8FC59CE8D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6" name="Line 1">
          <a:extLst>
            <a:ext uri="{FF2B5EF4-FFF2-40B4-BE49-F238E27FC236}">
              <a16:creationId xmlns:a16="http://schemas.microsoft.com/office/drawing/2014/main" id="{A84D96DF-B412-7240-5682-D6E98DB8713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7" name="Line 1">
          <a:extLst>
            <a:ext uri="{FF2B5EF4-FFF2-40B4-BE49-F238E27FC236}">
              <a16:creationId xmlns:a16="http://schemas.microsoft.com/office/drawing/2014/main" id="{BB459394-FF39-6845-AD3E-81381816C0A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8" name="Line 1">
          <a:extLst>
            <a:ext uri="{FF2B5EF4-FFF2-40B4-BE49-F238E27FC236}">
              <a16:creationId xmlns:a16="http://schemas.microsoft.com/office/drawing/2014/main" id="{B87F7B19-35C5-1025-402E-32FBF2C440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9" name="Line 1">
          <a:extLst>
            <a:ext uri="{FF2B5EF4-FFF2-40B4-BE49-F238E27FC236}">
              <a16:creationId xmlns:a16="http://schemas.microsoft.com/office/drawing/2014/main" id="{030926CD-8E95-7A53-4F3E-BD49DE0EAC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0" name="Line 1">
          <a:extLst>
            <a:ext uri="{FF2B5EF4-FFF2-40B4-BE49-F238E27FC236}">
              <a16:creationId xmlns:a16="http://schemas.microsoft.com/office/drawing/2014/main" id="{52D75F27-F54C-6D9F-FA15-1A77AE92B9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1" name="Line 1">
          <a:extLst>
            <a:ext uri="{FF2B5EF4-FFF2-40B4-BE49-F238E27FC236}">
              <a16:creationId xmlns:a16="http://schemas.microsoft.com/office/drawing/2014/main" id="{419AC9F4-148A-4FDB-9827-E2AB147DC2F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2" name="Line 1">
          <a:extLst>
            <a:ext uri="{FF2B5EF4-FFF2-40B4-BE49-F238E27FC236}">
              <a16:creationId xmlns:a16="http://schemas.microsoft.com/office/drawing/2014/main" id="{E21F12F3-DA84-F07A-7F22-79CD0565FE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3" name="Line 1">
          <a:extLst>
            <a:ext uri="{FF2B5EF4-FFF2-40B4-BE49-F238E27FC236}">
              <a16:creationId xmlns:a16="http://schemas.microsoft.com/office/drawing/2014/main" id="{E8816CCE-8CE2-53C9-48E9-44C134992DD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4" name="Line 1">
          <a:extLst>
            <a:ext uri="{FF2B5EF4-FFF2-40B4-BE49-F238E27FC236}">
              <a16:creationId xmlns:a16="http://schemas.microsoft.com/office/drawing/2014/main" id="{9F60C331-F654-DE21-0E06-5D553EEC371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5" name="Line 1">
          <a:extLst>
            <a:ext uri="{FF2B5EF4-FFF2-40B4-BE49-F238E27FC236}">
              <a16:creationId xmlns:a16="http://schemas.microsoft.com/office/drawing/2014/main" id="{384C39CF-5B70-259B-B3E0-11FE4291C01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6" name="Line 1">
          <a:extLst>
            <a:ext uri="{FF2B5EF4-FFF2-40B4-BE49-F238E27FC236}">
              <a16:creationId xmlns:a16="http://schemas.microsoft.com/office/drawing/2014/main" id="{3BFDC200-18E0-03BC-6146-59FBB8D622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7" name="Line 1">
          <a:extLst>
            <a:ext uri="{FF2B5EF4-FFF2-40B4-BE49-F238E27FC236}">
              <a16:creationId xmlns:a16="http://schemas.microsoft.com/office/drawing/2014/main" id="{DECAE890-3356-6F5C-405E-07D7F0B9A59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8" name="Line 1">
          <a:extLst>
            <a:ext uri="{FF2B5EF4-FFF2-40B4-BE49-F238E27FC236}">
              <a16:creationId xmlns:a16="http://schemas.microsoft.com/office/drawing/2014/main" id="{CC402B65-E085-BDEA-755F-FC54093B350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9" name="Line 1">
          <a:extLst>
            <a:ext uri="{FF2B5EF4-FFF2-40B4-BE49-F238E27FC236}">
              <a16:creationId xmlns:a16="http://schemas.microsoft.com/office/drawing/2014/main" id="{77B59EDD-90E9-6531-710C-5281E76472B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0" name="Line 1">
          <a:extLst>
            <a:ext uri="{FF2B5EF4-FFF2-40B4-BE49-F238E27FC236}">
              <a16:creationId xmlns:a16="http://schemas.microsoft.com/office/drawing/2014/main" id="{F5DE5EEE-E860-89F9-B5E8-F8689FF569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1" name="Line 1">
          <a:extLst>
            <a:ext uri="{FF2B5EF4-FFF2-40B4-BE49-F238E27FC236}">
              <a16:creationId xmlns:a16="http://schemas.microsoft.com/office/drawing/2014/main" id="{3F25AF3B-9541-8D24-03EF-508226E6139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2" name="Line 1">
          <a:extLst>
            <a:ext uri="{FF2B5EF4-FFF2-40B4-BE49-F238E27FC236}">
              <a16:creationId xmlns:a16="http://schemas.microsoft.com/office/drawing/2014/main" id="{829A46E5-37BA-D2B2-9BBA-C255C02C58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3" name="Line 1">
          <a:extLst>
            <a:ext uri="{FF2B5EF4-FFF2-40B4-BE49-F238E27FC236}">
              <a16:creationId xmlns:a16="http://schemas.microsoft.com/office/drawing/2014/main" id="{628D0496-E9E7-BAE8-7816-BBD27594F0B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4" name="Line 1">
          <a:extLst>
            <a:ext uri="{FF2B5EF4-FFF2-40B4-BE49-F238E27FC236}">
              <a16:creationId xmlns:a16="http://schemas.microsoft.com/office/drawing/2014/main" id="{15C03FA5-ECB2-0357-4BA5-A2EBDA5E59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5" name="Line 1">
          <a:extLst>
            <a:ext uri="{FF2B5EF4-FFF2-40B4-BE49-F238E27FC236}">
              <a16:creationId xmlns:a16="http://schemas.microsoft.com/office/drawing/2014/main" id="{E96A6C1E-ED71-0500-47D7-9016614D264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6" name="Line 1">
          <a:extLst>
            <a:ext uri="{FF2B5EF4-FFF2-40B4-BE49-F238E27FC236}">
              <a16:creationId xmlns:a16="http://schemas.microsoft.com/office/drawing/2014/main" id="{58F24895-5FDB-C21D-A257-47355B38DE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7" name="Line 1">
          <a:extLst>
            <a:ext uri="{FF2B5EF4-FFF2-40B4-BE49-F238E27FC236}">
              <a16:creationId xmlns:a16="http://schemas.microsoft.com/office/drawing/2014/main" id="{13AAAF03-D8A1-8B40-074B-E135202768E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8" name="Line 1">
          <a:extLst>
            <a:ext uri="{FF2B5EF4-FFF2-40B4-BE49-F238E27FC236}">
              <a16:creationId xmlns:a16="http://schemas.microsoft.com/office/drawing/2014/main" id="{62265186-DB57-8124-5615-A6CFFC041D6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9" name="Line 1">
          <a:extLst>
            <a:ext uri="{FF2B5EF4-FFF2-40B4-BE49-F238E27FC236}">
              <a16:creationId xmlns:a16="http://schemas.microsoft.com/office/drawing/2014/main" id="{4CC91DC9-1C97-AC6B-0DB9-F2600F6712B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90" name="Line 1">
          <a:extLst>
            <a:ext uri="{FF2B5EF4-FFF2-40B4-BE49-F238E27FC236}">
              <a16:creationId xmlns:a16="http://schemas.microsoft.com/office/drawing/2014/main" id="{71B5397D-9CFC-F587-70A5-8D86E055E1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74" name="Line 1">
          <a:extLst>
            <a:ext uri="{FF2B5EF4-FFF2-40B4-BE49-F238E27FC236}">
              <a16:creationId xmlns:a16="http://schemas.microsoft.com/office/drawing/2014/main" id="{FAF52FD6-3CBF-08A9-ED12-5C6427C9D07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75" name="Line 1">
          <a:extLst>
            <a:ext uri="{FF2B5EF4-FFF2-40B4-BE49-F238E27FC236}">
              <a16:creationId xmlns:a16="http://schemas.microsoft.com/office/drawing/2014/main" id="{141E6E5C-567C-B924-2C20-06D0BDCED7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76" name="Line 1">
          <a:extLst>
            <a:ext uri="{FF2B5EF4-FFF2-40B4-BE49-F238E27FC236}">
              <a16:creationId xmlns:a16="http://schemas.microsoft.com/office/drawing/2014/main" id="{BF4953D0-1EB8-1291-85BD-C52350EA48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77" name="Line 1">
          <a:extLst>
            <a:ext uri="{FF2B5EF4-FFF2-40B4-BE49-F238E27FC236}">
              <a16:creationId xmlns:a16="http://schemas.microsoft.com/office/drawing/2014/main" id="{9255967D-30BA-DB71-2B0E-387DAAC9A3A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78" name="Line 1">
          <a:extLst>
            <a:ext uri="{FF2B5EF4-FFF2-40B4-BE49-F238E27FC236}">
              <a16:creationId xmlns:a16="http://schemas.microsoft.com/office/drawing/2014/main" id="{662F8B33-49B2-F2FB-D7D5-77793E44AEC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79" name="Line 1">
          <a:extLst>
            <a:ext uri="{FF2B5EF4-FFF2-40B4-BE49-F238E27FC236}">
              <a16:creationId xmlns:a16="http://schemas.microsoft.com/office/drawing/2014/main" id="{DB43DF8E-04A2-DE87-4653-FC934E63F3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0" name="Line 1">
          <a:extLst>
            <a:ext uri="{FF2B5EF4-FFF2-40B4-BE49-F238E27FC236}">
              <a16:creationId xmlns:a16="http://schemas.microsoft.com/office/drawing/2014/main" id="{96070C3A-4199-A028-4DEA-11A9422D59D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1" name="Line 1">
          <a:extLst>
            <a:ext uri="{FF2B5EF4-FFF2-40B4-BE49-F238E27FC236}">
              <a16:creationId xmlns:a16="http://schemas.microsoft.com/office/drawing/2014/main" id="{756EFF09-B8A2-5D81-6CAD-0FBCFB559D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2" name="Line 1">
          <a:extLst>
            <a:ext uri="{FF2B5EF4-FFF2-40B4-BE49-F238E27FC236}">
              <a16:creationId xmlns:a16="http://schemas.microsoft.com/office/drawing/2014/main" id="{100857C0-7DA3-6B7A-F1EA-DCFAA20B3BE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3" name="Line 1">
          <a:extLst>
            <a:ext uri="{FF2B5EF4-FFF2-40B4-BE49-F238E27FC236}">
              <a16:creationId xmlns:a16="http://schemas.microsoft.com/office/drawing/2014/main" id="{24A95BA6-6045-A9F9-A0C4-C234C7CA158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4" name="Line 1">
          <a:extLst>
            <a:ext uri="{FF2B5EF4-FFF2-40B4-BE49-F238E27FC236}">
              <a16:creationId xmlns:a16="http://schemas.microsoft.com/office/drawing/2014/main" id="{524BF11C-6A77-7CC7-D837-FC1C728627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5" name="Line 1">
          <a:extLst>
            <a:ext uri="{FF2B5EF4-FFF2-40B4-BE49-F238E27FC236}">
              <a16:creationId xmlns:a16="http://schemas.microsoft.com/office/drawing/2014/main" id="{FDB0F742-78AB-3D9E-0225-EE05ACAA90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6" name="Line 1">
          <a:extLst>
            <a:ext uri="{FF2B5EF4-FFF2-40B4-BE49-F238E27FC236}">
              <a16:creationId xmlns:a16="http://schemas.microsoft.com/office/drawing/2014/main" id="{B8C88E34-0FA9-51DF-3A78-5ABE24AEFA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7" name="Line 1">
          <a:extLst>
            <a:ext uri="{FF2B5EF4-FFF2-40B4-BE49-F238E27FC236}">
              <a16:creationId xmlns:a16="http://schemas.microsoft.com/office/drawing/2014/main" id="{36DAF579-D221-B310-3316-E3E3FFDBF3A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8" name="Line 1">
          <a:extLst>
            <a:ext uri="{FF2B5EF4-FFF2-40B4-BE49-F238E27FC236}">
              <a16:creationId xmlns:a16="http://schemas.microsoft.com/office/drawing/2014/main" id="{A3E0BEF7-CCE9-3000-6347-A90B23F0AE1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9" name="Line 1">
          <a:extLst>
            <a:ext uri="{FF2B5EF4-FFF2-40B4-BE49-F238E27FC236}">
              <a16:creationId xmlns:a16="http://schemas.microsoft.com/office/drawing/2014/main" id="{364188B2-70B9-9B36-9335-AB7018BC58F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0" name="Line 1">
          <a:extLst>
            <a:ext uri="{FF2B5EF4-FFF2-40B4-BE49-F238E27FC236}">
              <a16:creationId xmlns:a16="http://schemas.microsoft.com/office/drawing/2014/main" id="{AC9299C9-87BE-12AD-9C53-79B66EF14C9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1" name="Line 1">
          <a:extLst>
            <a:ext uri="{FF2B5EF4-FFF2-40B4-BE49-F238E27FC236}">
              <a16:creationId xmlns:a16="http://schemas.microsoft.com/office/drawing/2014/main" id="{A7035662-8D8B-4A53-1274-D9730F0BBBC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2" name="Line 1">
          <a:extLst>
            <a:ext uri="{FF2B5EF4-FFF2-40B4-BE49-F238E27FC236}">
              <a16:creationId xmlns:a16="http://schemas.microsoft.com/office/drawing/2014/main" id="{4FC8FD32-3FF6-1BCB-B0D9-518207EC2D4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3" name="Line 1">
          <a:extLst>
            <a:ext uri="{FF2B5EF4-FFF2-40B4-BE49-F238E27FC236}">
              <a16:creationId xmlns:a16="http://schemas.microsoft.com/office/drawing/2014/main" id="{BFAB9381-5103-A040-12D7-A411250B1C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4" name="Line 1">
          <a:extLst>
            <a:ext uri="{FF2B5EF4-FFF2-40B4-BE49-F238E27FC236}">
              <a16:creationId xmlns:a16="http://schemas.microsoft.com/office/drawing/2014/main" id="{82CE21E1-4BE8-DDE6-7545-5A0682B91AA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5" name="Line 1">
          <a:extLst>
            <a:ext uri="{FF2B5EF4-FFF2-40B4-BE49-F238E27FC236}">
              <a16:creationId xmlns:a16="http://schemas.microsoft.com/office/drawing/2014/main" id="{E6F5534A-A461-0EFB-9585-27573DBF0C1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6" name="Line 1">
          <a:extLst>
            <a:ext uri="{FF2B5EF4-FFF2-40B4-BE49-F238E27FC236}">
              <a16:creationId xmlns:a16="http://schemas.microsoft.com/office/drawing/2014/main" id="{9130373D-485A-A91B-A46B-52511A61DEA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7" name="Line 1">
          <a:extLst>
            <a:ext uri="{FF2B5EF4-FFF2-40B4-BE49-F238E27FC236}">
              <a16:creationId xmlns:a16="http://schemas.microsoft.com/office/drawing/2014/main" id="{AE88AE1B-3987-7DCD-F1C2-1992F5DC797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8" name="Line 1">
          <a:extLst>
            <a:ext uri="{FF2B5EF4-FFF2-40B4-BE49-F238E27FC236}">
              <a16:creationId xmlns:a16="http://schemas.microsoft.com/office/drawing/2014/main" id="{B7CC03BC-9525-FE2A-0A40-AAA18C18FF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9" name="Line 1">
          <a:extLst>
            <a:ext uri="{FF2B5EF4-FFF2-40B4-BE49-F238E27FC236}">
              <a16:creationId xmlns:a16="http://schemas.microsoft.com/office/drawing/2014/main" id="{652AF442-9C35-B05E-1DE1-3943E54281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0" name="Line 1">
          <a:extLst>
            <a:ext uri="{FF2B5EF4-FFF2-40B4-BE49-F238E27FC236}">
              <a16:creationId xmlns:a16="http://schemas.microsoft.com/office/drawing/2014/main" id="{23D9C77E-EBCD-737D-2EC9-9F00836F3F4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1" name="Line 1">
          <a:extLst>
            <a:ext uri="{FF2B5EF4-FFF2-40B4-BE49-F238E27FC236}">
              <a16:creationId xmlns:a16="http://schemas.microsoft.com/office/drawing/2014/main" id="{335389DD-6B23-1E34-B7B5-01CFA4B2A23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2" name="Line 1">
          <a:extLst>
            <a:ext uri="{FF2B5EF4-FFF2-40B4-BE49-F238E27FC236}">
              <a16:creationId xmlns:a16="http://schemas.microsoft.com/office/drawing/2014/main" id="{A4D31499-61EE-0FBC-D8D8-F727480815B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3" name="Line 1">
          <a:extLst>
            <a:ext uri="{FF2B5EF4-FFF2-40B4-BE49-F238E27FC236}">
              <a16:creationId xmlns:a16="http://schemas.microsoft.com/office/drawing/2014/main" id="{720DD5CF-7412-56D3-545C-C581152219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4" name="Line 1">
          <a:extLst>
            <a:ext uri="{FF2B5EF4-FFF2-40B4-BE49-F238E27FC236}">
              <a16:creationId xmlns:a16="http://schemas.microsoft.com/office/drawing/2014/main" id="{3082AC12-04E6-5FF8-E7CC-81FB7005E48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5" name="Line 1">
          <a:extLst>
            <a:ext uri="{FF2B5EF4-FFF2-40B4-BE49-F238E27FC236}">
              <a16:creationId xmlns:a16="http://schemas.microsoft.com/office/drawing/2014/main" id="{32F86ADD-B13B-D72F-185F-7C96C76605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6" name="Line 1">
          <a:extLst>
            <a:ext uri="{FF2B5EF4-FFF2-40B4-BE49-F238E27FC236}">
              <a16:creationId xmlns:a16="http://schemas.microsoft.com/office/drawing/2014/main" id="{CD1E83FA-0741-6B70-8CA8-E444447B602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7" name="Line 1">
          <a:extLst>
            <a:ext uri="{FF2B5EF4-FFF2-40B4-BE49-F238E27FC236}">
              <a16:creationId xmlns:a16="http://schemas.microsoft.com/office/drawing/2014/main" id="{B4DF00BF-CB16-4F6E-6651-32867CC37E1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8" name="Line 1">
          <a:extLst>
            <a:ext uri="{FF2B5EF4-FFF2-40B4-BE49-F238E27FC236}">
              <a16:creationId xmlns:a16="http://schemas.microsoft.com/office/drawing/2014/main" id="{111D560D-88B8-4202-8230-5A87F3C1BC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9" name="Line 1">
          <a:extLst>
            <a:ext uri="{FF2B5EF4-FFF2-40B4-BE49-F238E27FC236}">
              <a16:creationId xmlns:a16="http://schemas.microsoft.com/office/drawing/2014/main" id="{858013AF-F333-3F81-4B0B-6863B71E382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10" name="Line 1">
          <a:extLst>
            <a:ext uri="{FF2B5EF4-FFF2-40B4-BE49-F238E27FC236}">
              <a16:creationId xmlns:a16="http://schemas.microsoft.com/office/drawing/2014/main" id="{3C5E53EE-5D73-476C-9615-DB51169E21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11" name="Line 1">
          <a:extLst>
            <a:ext uri="{FF2B5EF4-FFF2-40B4-BE49-F238E27FC236}">
              <a16:creationId xmlns:a16="http://schemas.microsoft.com/office/drawing/2014/main" id="{11576767-89BB-8C49-8549-95964776CC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12" name="Line 1">
          <a:extLst>
            <a:ext uri="{FF2B5EF4-FFF2-40B4-BE49-F238E27FC236}">
              <a16:creationId xmlns:a16="http://schemas.microsoft.com/office/drawing/2014/main" id="{276B22C8-7DC2-B617-FE35-2676D1463E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13" name="Line 1">
          <a:extLst>
            <a:ext uri="{FF2B5EF4-FFF2-40B4-BE49-F238E27FC236}">
              <a16:creationId xmlns:a16="http://schemas.microsoft.com/office/drawing/2014/main" id="{9E30B95D-C137-426F-4A0F-3A8FF4944CC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14" name="Line 1">
          <a:extLst>
            <a:ext uri="{FF2B5EF4-FFF2-40B4-BE49-F238E27FC236}">
              <a16:creationId xmlns:a16="http://schemas.microsoft.com/office/drawing/2014/main" id="{844CD2CF-C828-D10D-498B-0407B313A05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15" name="Line 1">
          <a:extLst>
            <a:ext uri="{FF2B5EF4-FFF2-40B4-BE49-F238E27FC236}">
              <a16:creationId xmlns:a16="http://schemas.microsoft.com/office/drawing/2014/main" id="{6F6A2110-507D-40EF-71E0-F8C5530F45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77" name="Line 1">
          <a:extLst>
            <a:ext uri="{FF2B5EF4-FFF2-40B4-BE49-F238E27FC236}">
              <a16:creationId xmlns:a16="http://schemas.microsoft.com/office/drawing/2014/main" id="{6CD1F3AB-4A46-031D-C1AD-C7607B5B1D2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78" name="Line 1">
          <a:extLst>
            <a:ext uri="{FF2B5EF4-FFF2-40B4-BE49-F238E27FC236}">
              <a16:creationId xmlns:a16="http://schemas.microsoft.com/office/drawing/2014/main" id="{6DB66636-4AC8-0488-2D4A-22C78FAB5A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79" name="Line 1">
          <a:extLst>
            <a:ext uri="{FF2B5EF4-FFF2-40B4-BE49-F238E27FC236}">
              <a16:creationId xmlns:a16="http://schemas.microsoft.com/office/drawing/2014/main" id="{01B381D8-FE2A-CC6B-7919-717D17090D4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0" name="Line 1">
          <a:extLst>
            <a:ext uri="{FF2B5EF4-FFF2-40B4-BE49-F238E27FC236}">
              <a16:creationId xmlns:a16="http://schemas.microsoft.com/office/drawing/2014/main" id="{49FCFF00-AA98-EB91-1EE7-A324FF1EFBA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1" name="Line 1">
          <a:extLst>
            <a:ext uri="{FF2B5EF4-FFF2-40B4-BE49-F238E27FC236}">
              <a16:creationId xmlns:a16="http://schemas.microsoft.com/office/drawing/2014/main" id="{B1AF812E-747D-BEDC-59E0-92EA132199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2" name="Line 1">
          <a:extLst>
            <a:ext uri="{FF2B5EF4-FFF2-40B4-BE49-F238E27FC236}">
              <a16:creationId xmlns:a16="http://schemas.microsoft.com/office/drawing/2014/main" id="{F8149071-9F35-5F1D-1780-34A52C6A61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3" name="Line 1">
          <a:extLst>
            <a:ext uri="{FF2B5EF4-FFF2-40B4-BE49-F238E27FC236}">
              <a16:creationId xmlns:a16="http://schemas.microsoft.com/office/drawing/2014/main" id="{8B9B7A8F-02D1-816B-0BCB-5C55349AD1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4" name="Line 1">
          <a:extLst>
            <a:ext uri="{FF2B5EF4-FFF2-40B4-BE49-F238E27FC236}">
              <a16:creationId xmlns:a16="http://schemas.microsoft.com/office/drawing/2014/main" id="{5A43692C-6229-8DA4-417B-CFE8DDACE5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5" name="Line 1">
          <a:extLst>
            <a:ext uri="{FF2B5EF4-FFF2-40B4-BE49-F238E27FC236}">
              <a16:creationId xmlns:a16="http://schemas.microsoft.com/office/drawing/2014/main" id="{F05A7C56-F70F-9F0C-989A-BBD77C885F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6" name="Line 1">
          <a:extLst>
            <a:ext uri="{FF2B5EF4-FFF2-40B4-BE49-F238E27FC236}">
              <a16:creationId xmlns:a16="http://schemas.microsoft.com/office/drawing/2014/main" id="{001761BC-9470-C9F9-4119-A84AC84D05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7" name="Line 1">
          <a:extLst>
            <a:ext uri="{FF2B5EF4-FFF2-40B4-BE49-F238E27FC236}">
              <a16:creationId xmlns:a16="http://schemas.microsoft.com/office/drawing/2014/main" id="{4111A0D4-6CD9-1DF6-14B3-66BE28F91F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8" name="Line 1">
          <a:extLst>
            <a:ext uri="{FF2B5EF4-FFF2-40B4-BE49-F238E27FC236}">
              <a16:creationId xmlns:a16="http://schemas.microsoft.com/office/drawing/2014/main" id="{0EC0106B-B35E-50B2-5886-6738C15ECB9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9" name="Line 1">
          <a:extLst>
            <a:ext uri="{FF2B5EF4-FFF2-40B4-BE49-F238E27FC236}">
              <a16:creationId xmlns:a16="http://schemas.microsoft.com/office/drawing/2014/main" id="{8A786AFD-F94C-0B4A-CBA3-A3645842184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0" name="Line 1">
          <a:extLst>
            <a:ext uri="{FF2B5EF4-FFF2-40B4-BE49-F238E27FC236}">
              <a16:creationId xmlns:a16="http://schemas.microsoft.com/office/drawing/2014/main" id="{110E3544-4177-C041-9D70-46945F4923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1" name="Line 1">
          <a:extLst>
            <a:ext uri="{FF2B5EF4-FFF2-40B4-BE49-F238E27FC236}">
              <a16:creationId xmlns:a16="http://schemas.microsoft.com/office/drawing/2014/main" id="{B56EF7D6-453A-8955-68CF-4311A99BE4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2" name="Line 1">
          <a:extLst>
            <a:ext uri="{FF2B5EF4-FFF2-40B4-BE49-F238E27FC236}">
              <a16:creationId xmlns:a16="http://schemas.microsoft.com/office/drawing/2014/main" id="{85ABB9D7-5609-35F4-5F6A-6051447BD3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3" name="Line 1">
          <a:extLst>
            <a:ext uri="{FF2B5EF4-FFF2-40B4-BE49-F238E27FC236}">
              <a16:creationId xmlns:a16="http://schemas.microsoft.com/office/drawing/2014/main" id="{B8E1B56E-6A38-E546-62E6-3AF9607BCC9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4" name="Line 1">
          <a:extLst>
            <a:ext uri="{FF2B5EF4-FFF2-40B4-BE49-F238E27FC236}">
              <a16:creationId xmlns:a16="http://schemas.microsoft.com/office/drawing/2014/main" id="{B35298CE-52EF-FC14-EB05-394BDAF7F9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5" name="Line 1">
          <a:extLst>
            <a:ext uri="{FF2B5EF4-FFF2-40B4-BE49-F238E27FC236}">
              <a16:creationId xmlns:a16="http://schemas.microsoft.com/office/drawing/2014/main" id="{15B143B4-2466-8197-6A24-6D991CF705D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6" name="Line 1">
          <a:extLst>
            <a:ext uri="{FF2B5EF4-FFF2-40B4-BE49-F238E27FC236}">
              <a16:creationId xmlns:a16="http://schemas.microsoft.com/office/drawing/2014/main" id="{71DB65A5-F2F3-B59D-8B08-FDA05D21FA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7" name="Line 1">
          <a:extLst>
            <a:ext uri="{FF2B5EF4-FFF2-40B4-BE49-F238E27FC236}">
              <a16:creationId xmlns:a16="http://schemas.microsoft.com/office/drawing/2014/main" id="{8B1CE9E9-DA25-CDAE-807F-11DFADFF6B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8" name="Line 1">
          <a:extLst>
            <a:ext uri="{FF2B5EF4-FFF2-40B4-BE49-F238E27FC236}">
              <a16:creationId xmlns:a16="http://schemas.microsoft.com/office/drawing/2014/main" id="{D17069C1-9A3D-757B-2BC8-18353965F8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9" name="Line 1">
          <a:extLst>
            <a:ext uri="{FF2B5EF4-FFF2-40B4-BE49-F238E27FC236}">
              <a16:creationId xmlns:a16="http://schemas.microsoft.com/office/drawing/2014/main" id="{697102DD-5F3F-6B6C-B2D8-FA7E6093909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0" name="Line 1">
          <a:extLst>
            <a:ext uri="{FF2B5EF4-FFF2-40B4-BE49-F238E27FC236}">
              <a16:creationId xmlns:a16="http://schemas.microsoft.com/office/drawing/2014/main" id="{1D84E1F9-822F-0DD9-D5C4-AD8DA0C3AE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1" name="Line 1">
          <a:extLst>
            <a:ext uri="{FF2B5EF4-FFF2-40B4-BE49-F238E27FC236}">
              <a16:creationId xmlns:a16="http://schemas.microsoft.com/office/drawing/2014/main" id="{AEC6BC7B-5FF9-798B-E0BB-ED01F9947C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2" name="Line 1">
          <a:extLst>
            <a:ext uri="{FF2B5EF4-FFF2-40B4-BE49-F238E27FC236}">
              <a16:creationId xmlns:a16="http://schemas.microsoft.com/office/drawing/2014/main" id="{B4C4FDF8-B244-B748-0C10-F193863ADFA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3" name="Line 1">
          <a:extLst>
            <a:ext uri="{FF2B5EF4-FFF2-40B4-BE49-F238E27FC236}">
              <a16:creationId xmlns:a16="http://schemas.microsoft.com/office/drawing/2014/main" id="{BB66746F-5463-67A7-0F95-3E2653A8826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4" name="Line 1">
          <a:extLst>
            <a:ext uri="{FF2B5EF4-FFF2-40B4-BE49-F238E27FC236}">
              <a16:creationId xmlns:a16="http://schemas.microsoft.com/office/drawing/2014/main" id="{876CF737-7FEB-4A58-2A9B-FCE5B6E6FA3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5" name="Line 1">
          <a:extLst>
            <a:ext uri="{FF2B5EF4-FFF2-40B4-BE49-F238E27FC236}">
              <a16:creationId xmlns:a16="http://schemas.microsoft.com/office/drawing/2014/main" id="{5FAC9100-451E-387D-0FFC-C391E2D451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6" name="Line 1">
          <a:extLst>
            <a:ext uri="{FF2B5EF4-FFF2-40B4-BE49-F238E27FC236}">
              <a16:creationId xmlns:a16="http://schemas.microsoft.com/office/drawing/2014/main" id="{E3D695E1-B3EC-00D4-B36B-F25B6FD13D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7" name="Line 1">
          <a:extLst>
            <a:ext uri="{FF2B5EF4-FFF2-40B4-BE49-F238E27FC236}">
              <a16:creationId xmlns:a16="http://schemas.microsoft.com/office/drawing/2014/main" id="{D8DDF889-DE7D-9351-57F4-EE21BBA64C9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8" name="Line 1">
          <a:extLst>
            <a:ext uri="{FF2B5EF4-FFF2-40B4-BE49-F238E27FC236}">
              <a16:creationId xmlns:a16="http://schemas.microsoft.com/office/drawing/2014/main" id="{1AFEA317-30BE-EBD3-50DD-F01666C8B7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9" name="Line 1">
          <a:extLst>
            <a:ext uri="{FF2B5EF4-FFF2-40B4-BE49-F238E27FC236}">
              <a16:creationId xmlns:a16="http://schemas.microsoft.com/office/drawing/2014/main" id="{AACC2E9B-4D77-44AC-CDCA-DAF8B0D8529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10" name="Line 1">
          <a:extLst>
            <a:ext uri="{FF2B5EF4-FFF2-40B4-BE49-F238E27FC236}">
              <a16:creationId xmlns:a16="http://schemas.microsoft.com/office/drawing/2014/main" id="{1893EC8B-EABB-2A8E-BB57-CF073BC47CB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11" name="Line 1">
          <a:extLst>
            <a:ext uri="{FF2B5EF4-FFF2-40B4-BE49-F238E27FC236}">
              <a16:creationId xmlns:a16="http://schemas.microsoft.com/office/drawing/2014/main" id="{CB1B3BCC-123E-E7C7-9E5E-AE344B188A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12" name="Line 1">
          <a:extLst>
            <a:ext uri="{FF2B5EF4-FFF2-40B4-BE49-F238E27FC236}">
              <a16:creationId xmlns:a16="http://schemas.microsoft.com/office/drawing/2014/main" id="{17A2C668-4A01-981B-EE2B-CF838EF6BD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13" name="Line 1">
          <a:extLst>
            <a:ext uri="{FF2B5EF4-FFF2-40B4-BE49-F238E27FC236}">
              <a16:creationId xmlns:a16="http://schemas.microsoft.com/office/drawing/2014/main" id="{CE836BE6-0DDB-478A-0687-5E5FD4D79A8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14" name="Line 1">
          <a:extLst>
            <a:ext uri="{FF2B5EF4-FFF2-40B4-BE49-F238E27FC236}">
              <a16:creationId xmlns:a16="http://schemas.microsoft.com/office/drawing/2014/main" id="{D9CC9F9B-C5E2-1434-3513-09C5086B8A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15" name="Line 1">
          <a:extLst>
            <a:ext uri="{FF2B5EF4-FFF2-40B4-BE49-F238E27FC236}">
              <a16:creationId xmlns:a16="http://schemas.microsoft.com/office/drawing/2014/main" id="{510C7986-9866-D0FC-48B1-EF4A04BA553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16" name="Line 1">
          <a:extLst>
            <a:ext uri="{FF2B5EF4-FFF2-40B4-BE49-F238E27FC236}">
              <a16:creationId xmlns:a16="http://schemas.microsoft.com/office/drawing/2014/main" id="{4FB25DD7-3D10-766B-2FD3-2A2404A0B6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17" name="Line 1">
          <a:extLst>
            <a:ext uri="{FF2B5EF4-FFF2-40B4-BE49-F238E27FC236}">
              <a16:creationId xmlns:a16="http://schemas.microsoft.com/office/drawing/2014/main" id="{ACE57503-2957-2643-A4C2-987E2922872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18" name="Line 1">
          <a:extLst>
            <a:ext uri="{FF2B5EF4-FFF2-40B4-BE49-F238E27FC236}">
              <a16:creationId xmlns:a16="http://schemas.microsoft.com/office/drawing/2014/main" id="{F03779C0-1082-2EDE-3F3F-6187F2C424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58" name="Line 1">
          <a:extLst>
            <a:ext uri="{FF2B5EF4-FFF2-40B4-BE49-F238E27FC236}">
              <a16:creationId xmlns:a16="http://schemas.microsoft.com/office/drawing/2014/main" id="{735CDC8A-9F7B-F82C-4941-673F60B1E25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59" name="Line 1">
          <a:extLst>
            <a:ext uri="{FF2B5EF4-FFF2-40B4-BE49-F238E27FC236}">
              <a16:creationId xmlns:a16="http://schemas.microsoft.com/office/drawing/2014/main" id="{0DD9030C-72CF-1099-B32A-8D0C0DE3AF3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0" name="Line 1">
          <a:extLst>
            <a:ext uri="{FF2B5EF4-FFF2-40B4-BE49-F238E27FC236}">
              <a16:creationId xmlns:a16="http://schemas.microsoft.com/office/drawing/2014/main" id="{2A937BBB-10F8-DA47-7B1B-CE91F82AECB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1" name="Line 1">
          <a:extLst>
            <a:ext uri="{FF2B5EF4-FFF2-40B4-BE49-F238E27FC236}">
              <a16:creationId xmlns:a16="http://schemas.microsoft.com/office/drawing/2014/main" id="{41360063-F75D-D1AA-9CBC-9846EFCF01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2" name="Line 1">
          <a:extLst>
            <a:ext uri="{FF2B5EF4-FFF2-40B4-BE49-F238E27FC236}">
              <a16:creationId xmlns:a16="http://schemas.microsoft.com/office/drawing/2014/main" id="{5D3BB24D-8223-69C8-913F-C03A1A83FD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3" name="Line 1">
          <a:extLst>
            <a:ext uri="{FF2B5EF4-FFF2-40B4-BE49-F238E27FC236}">
              <a16:creationId xmlns:a16="http://schemas.microsoft.com/office/drawing/2014/main" id="{D20AD2B2-A2A7-8654-0756-74A197E4F6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4" name="Line 1">
          <a:extLst>
            <a:ext uri="{FF2B5EF4-FFF2-40B4-BE49-F238E27FC236}">
              <a16:creationId xmlns:a16="http://schemas.microsoft.com/office/drawing/2014/main" id="{D7BE95BD-0D0C-3C3D-B8D1-8D05A93FB5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5" name="Line 1">
          <a:extLst>
            <a:ext uri="{FF2B5EF4-FFF2-40B4-BE49-F238E27FC236}">
              <a16:creationId xmlns:a16="http://schemas.microsoft.com/office/drawing/2014/main" id="{C594166C-EF64-0F02-A04E-5914D769FC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6" name="Line 1">
          <a:extLst>
            <a:ext uri="{FF2B5EF4-FFF2-40B4-BE49-F238E27FC236}">
              <a16:creationId xmlns:a16="http://schemas.microsoft.com/office/drawing/2014/main" id="{D1196F58-6670-DB47-A059-9CD51C64E79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7" name="Line 1">
          <a:extLst>
            <a:ext uri="{FF2B5EF4-FFF2-40B4-BE49-F238E27FC236}">
              <a16:creationId xmlns:a16="http://schemas.microsoft.com/office/drawing/2014/main" id="{1CFC9ADB-740E-017F-2349-B9B00ABE5DA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8" name="Line 1">
          <a:extLst>
            <a:ext uri="{FF2B5EF4-FFF2-40B4-BE49-F238E27FC236}">
              <a16:creationId xmlns:a16="http://schemas.microsoft.com/office/drawing/2014/main" id="{6C4B4D48-6136-89EF-9236-2B7B1CB6237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9" name="Line 1">
          <a:extLst>
            <a:ext uri="{FF2B5EF4-FFF2-40B4-BE49-F238E27FC236}">
              <a16:creationId xmlns:a16="http://schemas.microsoft.com/office/drawing/2014/main" id="{8AB68C23-A4DA-C847-1F56-80BD27FDF6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0" name="Line 1">
          <a:extLst>
            <a:ext uri="{FF2B5EF4-FFF2-40B4-BE49-F238E27FC236}">
              <a16:creationId xmlns:a16="http://schemas.microsoft.com/office/drawing/2014/main" id="{A235FFCE-BA10-47BD-BD33-303C4229FE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1" name="Line 1">
          <a:extLst>
            <a:ext uri="{FF2B5EF4-FFF2-40B4-BE49-F238E27FC236}">
              <a16:creationId xmlns:a16="http://schemas.microsoft.com/office/drawing/2014/main" id="{6E7F7C05-03CB-C066-0421-A841A25225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2" name="Line 1">
          <a:extLst>
            <a:ext uri="{FF2B5EF4-FFF2-40B4-BE49-F238E27FC236}">
              <a16:creationId xmlns:a16="http://schemas.microsoft.com/office/drawing/2014/main" id="{2C7BCA9F-7ECA-5724-38AE-009CE0CA118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3" name="Line 1">
          <a:extLst>
            <a:ext uri="{FF2B5EF4-FFF2-40B4-BE49-F238E27FC236}">
              <a16:creationId xmlns:a16="http://schemas.microsoft.com/office/drawing/2014/main" id="{7EAAEEFA-FFBA-F559-A65F-4516E324C1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4" name="Line 1">
          <a:extLst>
            <a:ext uri="{FF2B5EF4-FFF2-40B4-BE49-F238E27FC236}">
              <a16:creationId xmlns:a16="http://schemas.microsoft.com/office/drawing/2014/main" id="{DA62B352-C7AA-DAB3-6D01-66EE5618035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5" name="Line 1">
          <a:extLst>
            <a:ext uri="{FF2B5EF4-FFF2-40B4-BE49-F238E27FC236}">
              <a16:creationId xmlns:a16="http://schemas.microsoft.com/office/drawing/2014/main" id="{BD77FCF9-D2B3-F2ED-95B0-0F02DF6215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6" name="Line 1">
          <a:extLst>
            <a:ext uri="{FF2B5EF4-FFF2-40B4-BE49-F238E27FC236}">
              <a16:creationId xmlns:a16="http://schemas.microsoft.com/office/drawing/2014/main" id="{88E17DFD-6239-6F03-19E1-04424B5D7A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7" name="Line 1">
          <a:extLst>
            <a:ext uri="{FF2B5EF4-FFF2-40B4-BE49-F238E27FC236}">
              <a16:creationId xmlns:a16="http://schemas.microsoft.com/office/drawing/2014/main" id="{328FF264-5ADF-9F01-0BE3-CF00D5D6F84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8" name="Line 1">
          <a:extLst>
            <a:ext uri="{FF2B5EF4-FFF2-40B4-BE49-F238E27FC236}">
              <a16:creationId xmlns:a16="http://schemas.microsoft.com/office/drawing/2014/main" id="{ADDB3920-1466-7CE9-1CF4-DF2019B665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9" name="Line 1">
          <a:extLst>
            <a:ext uri="{FF2B5EF4-FFF2-40B4-BE49-F238E27FC236}">
              <a16:creationId xmlns:a16="http://schemas.microsoft.com/office/drawing/2014/main" id="{74AA1851-765A-4C52-E3F5-A6144E77C49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0" name="Line 1">
          <a:extLst>
            <a:ext uri="{FF2B5EF4-FFF2-40B4-BE49-F238E27FC236}">
              <a16:creationId xmlns:a16="http://schemas.microsoft.com/office/drawing/2014/main" id="{A1534F1E-8227-AADC-7047-623EDA9EE7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1" name="Line 1">
          <a:extLst>
            <a:ext uri="{FF2B5EF4-FFF2-40B4-BE49-F238E27FC236}">
              <a16:creationId xmlns:a16="http://schemas.microsoft.com/office/drawing/2014/main" id="{F2CD2C15-0C6E-CC1C-B3A7-E93CAD719D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2" name="Line 1">
          <a:extLst>
            <a:ext uri="{FF2B5EF4-FFF2-40B4-BE49-F238E27FC236}">
              <a16:creationId xmlns:a16="http://schemas.microsoft.com/office/drawing/2014/main" id="{8CD6C8A9-F97E-8E72-BA32-31485E84E1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3" name="Line 1">
          <a:extLst>
            <a:ext uri="{FF2B5EF4-FFF2-40B4-BE49-F238E27FC236}">
              <a16:creationId xmlns:a16="http://schemas.microsoft.com/office/drawing/2014/main" id="{94149519-E6CC-144D-C54D-2287EA6C103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4" name="Line 1">
          <a:extLst>
            <a:ext uri="{FF2B5EF4-FFF2-40B4-BE49-F238E27FC236}">
              <a16:creationId xmlns:a16="http://schemas.microsoft.com/office/drawing/2014/main" id="{90D914B6-5A49-5491-CBB1-1C62790CB04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5" name="Line 1">
          <a:extLst>
            <a:ext uri="{FF2B5EF4-FFF2-40B4-BE49-F238E27FC236}">
              <a16:creationId xmlns:a16="http://schemas.microsoft.com/office/drawing/2014/main" id="{1FDCC1B8-DFAC-5527-16CB-8E26472530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6" name="Line 1">
          <a:extLst>
            <a:ext uri="{FF2B5EF4-FFF2-40B4-BE49-F238E27FC236}">
              <a16:creationId xmlns:a16="http://schemas.microsoft.com/office/drawing/2014/main" id="{3C426032-0A65-D703-32FF-ECBFCCB126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7" name="Line 1">
          <a:extLst>
            <a:ext uri="{FF2B5EF4-FFF2-40B4-BE49-F238E27FC236}">
              <a16:creationId xmlns:a16="http://schemas.microsoft.com/office/drawing/2014/main" id="{830CEA89-223E-5404-D1FC-4DE78B1E3C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8" name="Line 1">
          <a:extLst>
            <a:ext uri="{FF2B5EF4-FFF2-40B4-BE49-F238E27FC236}">
              <a16:creationId xmlns:a16="http://schemas.microsoft.com/office/drawing/2014/main" id="{A050E9E4-1721-9159-59FD-2FC05A6DD1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9" name="Line 1">
          <a:extLst>
            <a:ext uri="{FF2B5EF4-FFF2-40B4-BE49-F238E27FC236}">
              <a16:creationId xmlns:a16="http://schemas.microsoft.com/office/drawing/2014/main" id="{A8AB9450-40BF-E3AA-0810-AE59762FEB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0" name="Line 1">
          <a:extLst>
            <a:ext uri="{FF2B5EF4-FFF2-40B4-BE49-F238E27FC236}">
              <a16:creationId xmlns:a16="http://schemas.microsoft.com/office/drawing/2014/main" id="{5E247595-4DAC-BB05-06E7-C2EB56B4798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1" name="Line 1">
          <a:extLst>
            <a:ext uri="{FF2B5EF4-FFF2-40B4-BE49-F238E27FC236}">
              <a16:creationId xmlns:a16="http://schemas.microsoft.com/office/drawing/2014/main" id="{84693B38-D079-7EF0-3E7A-F7387A1D8B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2" name="Line 1">
          <a:extLst>
            <a:ext uri="{FF2B5EF4-FFF2-40B4-BE49-F238E27FC236}">
              <a16:creationId xmlns:a16="http://schemas.microsoft.com/office/drawing/2014/main" id="{8183A75A-6E31-9438-6CAE-23E38E2D844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3" name="Line 1">
          <a:extLst>
            <a:ext uri="{FF2B5EF4-FFF2-40B4-BE49-F238E27FC236}">
              <a16:creationId xmlns:a16="http://schemas.microsoft.com/office/drawing/2014/main" id="{FEAB0E65-088A-4342-E9AB-EB2507F5CC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4" name="Line 1">
          <a:extLst>
            <a:ext uri="{FF2B5EF4-FFF2-40B4-BE49-F238E27FC236}">
              <a16:creationId xmlns:a16="http://schemas.microsoft.com/office/drawing/2014/main" id="{A2F2E300-A601-98FB-95B8-D8C1F4CDE0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5" name="Line 1">
          <a:extLst>
            <a:ext uri="{FF2B5EF4-FFF2-40B4-BE49-F238E27FC236}">
              <a16:creationId xmlns:a16="http://schemas.microsoft.com/office/drawing/2014/main" id="{4F142C3E-9F85-4A83-67CE-ED9B436D7E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6" name="Line 1">
          <a:extLst>
            <a:ext uri="{FF2B5EF4-FFF2-40B4-BE49-F238E27FC236}">
              <a16:creationId xmlns:a16="http://schemas.microsoft.com/office/drawing/2014/main" id="{B767D9C4-21DF-D6BF-F828-B089690ABDD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7" name="Line 1">
          <a:extLst>
            <a:ext uri="{FF2B5EF4-FFF2-40B4-BE49-F238E27FC236}">
              <a16:creationId xmlns:a16="http://schemas.microsoft.com/office/drawing/2014/main" id="{F768F17B-03D2-7A5F-A6F0-28FEF30A27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8" name="Line 1">
          <a:extLst>
            <a:ext uri="{FF2B5EF4-FFF2-40B4-BE49-F238E27FC236}">
              <a16:creationId xmlns:a16="http://schemas.microsoft.com/office/drawing/2014/main" id="{5697DC8E-0FAD-118E-9149-2D29AA3FD54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9" name="Line 1">
          <a:extLst>
            <a:ext uri="{FF2B5EF4-FFF2-40B4-BE49-F238E27FC236}">
              <a16:creationId xmlns:a16="http://schemas.microsoft.com/office/drawing/2014/main" id="{1D668CDF-8034-C898-EB3B-458C02A75F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tabSelected="1" zoomScaleNormal="100" workbookViewId="0">
      <pane ySplit="7" topLeftCell="A8" activePane="bottomLeft" state="frozen"/>
      <selection pane="bottomLeft" activeCell="F14" sqref="F14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일반회계 세외수입 징수현황"</f>
        <v>2023년  2월  서구  일반회계 세외수입 징수현황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">
        <v>117</v>
      </c>
      <c r="M3" s="124"/>
      <c r="O3" s="3">
        <f>COUNTIF(O7:P77,"err")</f>
        <v>0</v>
      </c>
    </row>
    <row r="4" spans="2:16" s="4" customFormat="1" ht="18.75" customHeight="1" thickBot="1" x14ac:dyDescent="0.2">
      <c r="B4" s="129" t="s">
        <v>118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2" t="s">
        <v>18</v>
      </c>
      <c r="C7" s="123"/>
      <c r="D7" s="123"/>
      <c r="E7" s="26">
        <f>E8+E40+E62</f>
        <v>79708867000</v>
      </c>
      <c r="F7" s="26">
        <f t="shared" ref="F7:K7" si="0">F8+F40+F62</f>
        <v>51232955222</v>
      </c>
      <c r="G7" s="26">
        <f t="shared" si="0"/>
        <v>14781419643</v>
      </c>
      <c r="H7" s="26">
        <f t="shared" si="0"/>
        <v>42715840</v>
      </c>
      <c r="I7" s="26">
        <f t="shared" si="0"/>
        <v>36408819739</v>
      </c>
      <c r="J7" s="26">
        <f t="shared" si="0"/>
        <v>32086661636</v>
      </c>
      <c r="K7" s="26">
        <f t="shared" si="0"/>
        <v>4322158103</v>
      </c>
      <c r="L7" s="27">
        <f>IFERROR(G7/E7,0)*100</f>
        <v>18.544260129804631</v>
      </c>
      <c r="M7" s="28">
        <f>IFERROR(G7/F7,0)*100</f>
        <v>28.851389850438874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7" t="s">
        <v>19</v>
      </c>
      <c r="C8" s="128"/>
      <c r="D8" s="128"/>
      <c r="E8" s="29">
        <f t="shared" ref="E8:K8" si="1">E9+E12+E22+E28+E34+E36</f>
        <v>56147495000</v>
      </c>
      <c r="F8" s="29">
        <f t="shared" si="1"/>
        <v>10567502227</v>
      </c>
      <c r="G8" s="29">
        <f t="shared" si="1"/>
        <v>10492749224</v>
      </c>
      <c r="H8" s="29">
        <f t="shared" si="1"/>
        <v>0</v>
      </c>
      <c r="I8" s="29">
        <f t="shared" si="1"/>
        <v>74753003</v>
      </c>
      <c r="J8" s="29">
        <f t="shared" si="1"/>
        <v>4734450</v>
      </c>
      <c r="K8" s="29">
        <f t="shared" si="1"/>
        <v>70018553</v>
      </c>
      <c r="L8" s="29">
        <f>IFERROR(G8/E8,0)*100</f>
        <v>18.68783144109991</v>
      </c>
      <c r="M8" s="30">
        <f>IFERROR(G8/F8,0)*100</f>
        <v>99.292614267835148</v>
      </c>
      <c r="O8" s="9" t="str">
        <f t="shared" ref="O8:O71" si="2">IF(F8=G8+H8+I8,"","err")</f>
        <v/>
      </c>
      <c r="P8" s="9" t="str">
        <f t="shared" ref="P8:P71" si="3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138516000</v>
      </c>
      <c r="F9" s="33">
        <v>430955730</v>
      </c>
      <c r="G9" s="33">
        <v>424316890</v>
      </c>
      <c r="H9" s="33">
        <v>0</v>
      </c>
      <c r="I9" s="33">
        <v>6638840</v>
      </c>
      <c r="J9" s="33">
        <v>0</v>
      </c>
      <c r="K9" s="33">
        <v>6638840</v>
      </c>
      <c r="L9" s="33">
        <v>306.33059718732858</v>
      </c>
      <c r="M9" s="34">
        <v>98.459507662190731</v>
      </c>
      <c r="O9" s="9" t="str">
        <f t="shared" si="2"/>
        <v/>
      </c>
      <c r="P9" s="9" t="str">
        <f t="shared" si="3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301996610</v>
      </c>
      <c r="G10" s="36">
        <v>297470130</v>
      </c>
      <c r="H10" s="36">
        <v>0</v>
      </c>
      <c r="I10" s="37">
        <v>4526480</v>
      </c>
      <c r="J10" s="37">
        <v>0</v>
      </c>
      <c r="K10" s="37">
        <v>4526480</v>
      </c>
      <c r="L10" s="37">
        <v>0</v>
      </c>
      <c r="M10" s="38">
        <v>98.501148738060337</v>
      </c>
      <c r="O10" s="9" t="str">
        <f t="shared" si="2"/>
        <v/>
      </c>
      <c r="P10" s="9" t="str">
        <f t="shared" si="3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138516000</v>
      </c>
      <c r="F11" s="36">
        <v>128959120</v>
      </c>
      <c r="G11" s="36">
        <v>126846760</v>
      </c>
      <c r="H11" s="36">
        <v>0</v>
      </c>
      <c r="I11" s="37">
        <v>2112360</v>
      </c>
      <c r="J11" s="37">
        <v>0</v>
      </c>
      <c r="K11" s="37">
        <v>2112360</v>
      </c>
      <c r="L11" s="37">
        <v>91.575529180744468</v>
      </c>
      <c r="M11" s="38">
        <v>98.361992544614139</v>
      </c>
      <c r="O11" s="9" t="str">
        <f t="shared" si="2"/>
        <v/>
      </c>
      <c r="P11" s="9" t="str">
        <f t="shared" si="3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9112092000</v>
      </c>
      <c r="F12" s="33">
        <v>567483297</v>
      </c>
      <c r="G12" s="33">
        <v>536007367</v>
      </c>
      <c r="H12" s="33">
        <v>0</v>
      </c>
      <c r="I12" s="33">
        <v>31475930</v>
      </c>
      <c r="J12" s="33">
        <v>935770</v>
      </c>
      <c r="K12" s="33">
        <v>30540160</v>
      </c>
      <c r="L12" s="33">
        <v>5.8823743987659469</v>
      </c>
      <c r="M12" s="34">
        <v>94.453417366396948</v>
      </c>
      <c r="O12" s="9" t="str">
        <f t="shared" si="2"/>
        <v/>
      </c>
      <c r="P12" s="9" t="str">
        <f t="shared" si="3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2050000000</v>
      </c>
      <c r="F13" s="36">
        <v>76331200</v>
      </c>
      <c r="G13" s="36">
        <v>46017500</v>
      </c>
      <c r="H13" s="36">
        <v>0</v>
      </c>
      <c r="I13" s="37">
        <v>30313700</v>
      </c>
      <c r="J13" s="37">
        <v>221500</v>
      </c>
      <c r="K13" s="37">
        <v>30092200</v>
      </c>
      <c r="L13" s="37">
        <v>2.2447560975609755</v>
      </c>
      <c r="M13" s="38">
        <v>60.286619364034635</v>
      </c>
      <c r="O13" s="9" t="str">
        <f t="shared" si="2"/>
        <v/>
      </c>
      <c r="P13" s="9" t="str">
        <f t="shared" si="3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v>0</v>
      </c>
      <c r="M14" s="38">
        <v>0</v>
      </c>
      <c r="O14" s="9" t="str">
        <f t="shared" si="2"/>
        <v/>
      </c>
      <c r="P14" s="9" t="str">
        <f t="shared" si="3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v>0</v>
      </c>
      <c r="M15" s="38">
        <v>0</v>
      </c>
      <c r="O15" s="9" t="str">
        <f t="shared" si="2"/>
        <v/>
      </c>
      <c r="P15" s="9" t="str">
        <f t="shared" si="3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v>0</v>
      </c>
      <c r="M16" s="38">
        <v>0</v>
      </c>
      <c r="O16" s="9" t="str">
        <f t="shared" si="2"/>
        <v/>
      </c>
      <c r="P16" s="9" t="str">
        <f t="shared" si="3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v>0</v>
      </c>
      <c r="M17" s="38">
        <v>0</v>
      </c>
      <c r="O17" s="9" t="str">
        <f t="shared" si="2"/>
        <v/>
      </c>
      <c r="P17" s="9" t="str">
        <f t="shared" si="3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v>0</v>
      </c>
      <c r="M18" s="38">
        <v>0</v>
      </c>
      <c r="O18" s="9" t="str">
        <f t="shared" si="2"/>
        <v/>
      </c>
      <c r="P18" s="9" t="str">
        <f t="shared" si="3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5958284000</v>
      </c>
      <c r="F19" s="36">
        <v>275919527</v>
      </c>
      <c r="G19" s="36">
        <v>275541097</v>
      </c>
      <c r="H19" s="36">
        <v>0</v>
      </c>
      <c r="I19" s="37">
        <v>378430</v>
      </c>
      <c r="J19" s="37">
        <v>195060</v>
      </c>
      <c r="K19" s="37">
        <v>183370</v>
      </c>
      <c r="L19" s="37">
        <v>4.6245042532380127</v>
      </c>
      <c r="M19" s="38">
        <v>99.862847691819951</v>
      </c>
      <c r="O19" s="9" t="str">
        <f t="shared" si="2"/>
        <v/>
      </c>
      <c r="P19" s="9" t="str">
        <f t="shared" si="3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56476000</v>
      </c>
      <c r="F20" s="36">
        <v>12341000</v>
      </c>
      <c r="G20" s="36">
        <v>12341000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2"/>
        <v/>
      </c>
      <c r="P20" s="9" t="str">
        <f t="shared" si="3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1047332000</v>
      </c>
      <c r="F21" s="36">
        <v>202891570</v>
      </c>
      <c r="G21" s="36">
        <v>202107770</v>
      </c>
      <c r="H21" s="36">
        <v>0</v>
      </c>
      <c r="I21" s="37">
        <v>783800</v>
      </c>
      <c r="J21" s="37">
        <v>519210</v>
      </c>
      <c r="K21" s="37">
        <v>264590</v>
      </c>
      <c r="L21" s="37">
        <v>19.297392803810062</v>
      </c>
      <c r="M21" s="38">
        <v>99.61368528027063</v>
      </c>
      <c r="O21" s="9" t="str">
        <f t="shared" si="2"/>
        <v/>
      </c>
      <c r="P21" s="9" t="str">
        <f t="shared" si="3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12034603000</v>
      </c>
      <c r="F22" s="33">
        <v>2493858993</v>
      </c>
      <c r="G22" s="33">
        <v>2463403773</v>
      </c>
      <c r="H22" s="33">
        <v>0</v>
      </c>
      <c r="I22" s="33">
        <v>30455220</v>
      </c>
      <c r="J22" s="33">
        <v>3798680</v>
      </c>
      <c r="K22" s="33">
        <v>26656540</v>
      </c>
      <c r="L22" s="33">
        <v>20.469339728115667</v>
      </c>
      <c r="M22" s="34">
        <v>98.778791419824273</v>
      </c>
      <c r="O22" s="9" t="str">
        <f t="shared" si="2"/>
        <v/>
      </c>
      <c r="P22" s="9" t="str">
        <f t="shared" si="3"/>
        <v/>
      </c>
    </row>
    <row r="23" spans="2:16" s="9" customFormat="1" ht="20.100000000000001" customHeight="1" x14ac:dyDescent="0.15">
      <c r="B23" s="132"/>
      <c r="C23" s="35" t="s">
        <v>34</v>
      </c>
      <c r="D23" s="35"/>
      <c r="E23" s="36">
        <v>1732814000</v>
      </c>
      <c r="F23" s="36">
        <v>274439090</v>
      </c>
      <c r="G23" s="36">
        <v>251796330</v>
      </c>
      <c r="H23" s="36">
        <v>0</v>
      </c>
      <c r="I23" s="37">
        <v>22642760</v>
      </c>
      <c r="J23" s="37">
        <v>78000</v>
      </c>
      <c r="K23" s="37">
        <v>22564760</v>
      </c>
      <c r="L23" s="37">
        <v>14.531065076805705</v>
      </c>
      <c r="M23" s="38">
        <v>91.749440650018187</v>
      </c>
      <c r="O23" s="9" t="str">
        <f t="shared" si="2"/>
        <v/>
      </c>
      <c r="P23" s="9" t="str">
        <f t="shared" si="3"/>
        <v/>
      </c>
    </row>
    <row r="24" spans="2:16" s="9" customFormat="1" ht="20.100000000000001" customHeight="1" x14ac:dyDescent="0.15">
      <c r="B24" s="132"/>
      <c r="C24" s="35" t="s">
        <v>35</v>
      </c>
      <c r="D24" s="35"/>
      <c r="E24" s="36">
        <v>10095969000</v>
      </c>
      <c r="F24" s="36">
        <v>2120641278</v>
      </c>
      <c r="G24" s="36">
        <v>2120641278</v>
      </c>
      <c r="H24" s="36">
        <v>0</v>
      </c>
      <c r="I24" s="37">
        <v>0</v>
      </c>
      <c r="J24" s="37">
        <v>0</v>
      </c>
      <c r="K24" s="37">
        <v>0</v>
      </c>
      <c r="L24" s="37">
        <v>21.004831512458093</v>
      </c>
      <c r="M24" s="38">
        <v>100</v>
      </c>
      <c r="O24" s="9" t="str">
        <f t="shared" si="2"/>
        <v/>
      </c>
      <c r="P24" s="9" t="str">
        <f t="shared" si="3"/>
        <v/>
      </c>
    </row>
    <row r="25" spans="2:16" s="9" customFormat="1" ht="20.100000000000001" customHeight="1" x14ac:dyDescent="0.15">
      <c r="B25" s="132"/>
      <c r="C25" s="35" t="s">
        <v>36</v>
      </c>
      <c r="D25" s="35"/>
      <c r="E25" s="36">
        <v>13420000</v>
      </c>
      <c r="F25" s="36">
        <v>96000</v>
      </c>
      <c r="G25" s="36">
        <v>96000</v>
      </c>
      <c r="H25" s="36">
        <v>0</v>
      </c>
      <c r="I25" s="37">
        <v>0</v>
      </c>
      <c r="J25" s="37">
        <v>0</v>
      </c>
      <c r="K25" s="37">
        <v>0</v>
      </c>
      <c r="L25" s="37">
        <v>0.71535022354694489</v>
      </c>
      <c r="M25" s="38">
        <v>100</v>
      </c>
      <c r="O25" s="9" t="str">
        <f t="shared" si="2"/>
        <v/>
      </c>
      <c r="P25" s="9" t="str">
        <f t="shared" si="3"/>
        <v/>
      </c>
    </row>
    <row r="26" spans="2:16" s="9" customFormat="1" ht="20.100000000000001" customHeight="1" x14ac:dyDescent="0.15">
      <c r="B26" s="132"/>
      <c r="C26" s="35" t="s">
        <v>37</v>
      </c>
      <c r="D26" s="35"/>
      <c r="E26" s="36"/>
      <c r="F26" s="36">
        <v>4436280</v>
      </c>
      <c r="G26" s="36">
        <v>4344080</v>
      </c>
      <c r="H26" s="36">
        <v>0</v>
      </c>
      <c r="I26" s="37">
        <v>92200</v>
      </c>
      <c r="J26" s="37">
        <v>0</v>
      </c>
      <c r="K26" s="37">
        <v>92200</v>
      </c>
      <c r="L26" s="37"/>
      <c r="M26" s="38"/>
      <c r="O26" s="9" t="str">
        <f t="shared" si="2"/>
        <v/>
      </c>
      <c r="P26" s="9" t="str">
        <f t="shared" si="3"/>
        <v/>
      </c>
    </row>
    <row r="27" spans="2:16" s="9" customFormat="1" ht="20.100000000000001" customHeight="1" x14ac:dyDescent="0.15">
      <c r="B27" s="132"/>
      <c r="C27" s="35" t="s">
        <v>38</v>
      </c>
      <c r="D27" s="35"/>
      <c r="E27" s="36">
        <v>192400000</v>
      </c>
      <c r="F27" s="36">
        <v>94246345</v>
      </c>
      <c r="G27" s="36">
        <v>86526085</v>
      </c>
      <c r="H27" s="36">
        <v>0</v>
      </c>
      <c r="I27" s="37">
        <v>7720260</v>
      </c>
      <c r="J27" s="37">
        <v>3720680</v>
      </c>
      <c r="K27" s="37">
        <v>3999580</v>
      </c>
      <c r="L27" s="37">
        <v>44.971977650727652</v>
      </c>
      <c r="M27" s="38">
        <v>91.808425037596948</v>
      </c>
      <c r="O27" s="9" t="str">
        <f t="shared" si="2"/>
        <v/>
      </c>
      <c r="P27" s="9" t="str">
        <f t="shared" si="3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3391773000</v>
      </c>
      <c r="F28" s="33">
        <v>1611405020</v>
      </c>
      <c r="G28" s="33">
        <v>1611405020</v>
      </c>
      <c r="H28" s="33">
        <v>0</v>
      </c>
      <c r="I28" s="33">
        <v>0</v>
      </c>
      <c r="J28" s="33">
        <v>0</v>
      </c>
      <c r="K28" s="33">
        <v>0</v>
      </c>
      <c r="L28" s="33">
        <v>47.509223642030292</v>
      </c>
      <c r="M28" s="34">
        <v>100</v>
      </c>
      <c r="O28" s="9" t="str">
        <f t="shared" si="2"/>
        <v/>
      </c>
      <c r="P28" s="9" t="str">
        <f t="shared" si="3"/>
        <v/>
      </c>
    </row>
    <row r="29" spans="2:16" s="9" customFormat="1" ht="20.100000000000001" customHeight="1" x14ac:dyDescent="0.15">
      <c r="B29" s="132"/>
      <c r="C29" s="35" t="s">
        <v>40</v>
      </c>
      <c r="D29" s="35"/>
      <c r="E29" s="36">
        <v>3391773000</v>
      </c>
      <c r="F29" s="36">
        <v>322370</v>
      </c>
      <c r="G29" s="36">
        <v>322370</v>
      </c>
      <c r="H29" s="36">
        <v>0</v>
      </c>
      <c r="I29" s="37">
        <v>0</v>
      </c>
      <c r="J29" s="37">
        <v>0</v>
      </c>
      <c r="K29" s="37">
        <v>0</v>
      </c>
      <c r="L29" s="37">
        <v>9.5044686068318836E-3</v>
      </c>
      <c r="M29" s="38">
        <v>100</v>
      </c>
      <c r="O29" s="9" t="str">
        <f t="shared" si="2"/>
        <v/>
      </c>
      <c r="P29" s="9" t="str">
        <f t="shared" si="3"/>
        <v/>
      </c>
    </row>
    <row r="30" spans="2:16" s="9" customFormat="1" ht="20.100000000000001" customHeight="1" x14ac:dyDescent="0.15">
      <c r="B30" s="132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v>0</v>
      </c>
      <c r="M30" s="38">
        <v>0</v>
      </c>
      <c r="O30" s="9" t="str">
        <f t="shared" si="2"/>
        <v/>
      </c>
      <c r="P30" s="9" t="str">
        <f t="shared" si="3"/>
        <v/>
      </c>
    </row>
    <row r="31" spans="2:16" s="9" customFormat="1" ht="20.100000000000001" customHeight="1" x14ac:dyDescent="0.15">
      <c r="B31" s="132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v>0</v>
      </c>
      <c r="M31" s="38">
        <v>0</v>
      </c>
      <c r="O31" s="9" t="str">
        <f t="shared" si="2"/>
        <v/>
      </c>
      <c r="P31" s="9" t="str">
        <f t="shared" si="3"/>
        <v/>
      </c>
    </row>
    <row r="32" spans="2:16" s="9" customFormat="1" ht="20.100000000000001" customHeight="1" x14ac:dyDescent="0.15">
      <c r="B32" s="132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v>0</v>
      </c>
      <c r="M32" s="38">
        <v>0</v>
      </c>
      <c r="O32" s="9" t="str">
        <f t="shared" si="2"/>
        <v/>
      </c>
      <c r="P32" s="9" t="str">
        <f t="shared" si="3"/>
        <v/>
      </c>
    </row>
    <row r="33" spans="2:16" s="9" customFormat="1" ht="20.100000000000001" customHeight="1" x14ac:dyDescent="0.15">
      <c r="B33" s="132"/>
      <c r="C33" s="35" t="s">
        <v>44</v>
      </c>
      <c r="D33" s="35"/>
      <c r="E33" s="36"/>
      <c r="F33" s="36">
        <v>1611082650</v>
      </c>
      <c r="G33" s="36">
        <v>1611082650</v>
      </c>
      <c r="H33" s="36">
        <v>0</v>
      </c>
      <c r="I33" s="37">
        <v>0</v>
      </c>
      <c r="J33" s="37">
        <v>0</v>
      </c>
      <c r="K33" s="37">
        <v>0</v>
      </c>
      <c r="L33" s="37">
        <v>0</v>
      </c>
      <c r="M33" s="38">
        <v>100</v>
      </c>
      <c r="O33" s="9" t="str">
        <f t="shared" si="2"/>
        <v/>
      </c>
      <c r="P33" s="9" t="str">
        <f t="shared" si="3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28364684000</v>
      </c>
      <c r="F34" s="33">
        <v>3739180430</v>
      </c>
      <c r="G34" s="33">
        <v>3739180430</v>
      </c>
      <c r="H34" s="33">
        <v>0</v>
      </c>
      <c r="I34" s="33">
        <v>0</v>
      </c>
      <c r="J34" s="33">
        <v>0</v>
      </c>
      <c r="K34" s="33">
        <v>0</v>
      </c>
      <c r="L34" s="33">
        <v>13.182521018037782</v>
      </c>
      <c r="M34" s="34">
        <v>100</v>
      </c>
      <c r="O34" s="9" t="str">
        <f t="shared" si="2"/>
        <v/>
      </c>
      <c r="P34" s="9" t="str">
        <f t="shared" si="3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28364684000</v>
      </c>
      <c r="F35" s="36">
        <v>3739180430</v>
      </c>
      <c r="G35" s="36">
        <v>3739180430</v>
      </c>
      <c r="H35" s="36">
        <v>0</v>
      </c>
      <c r="I35" s="37">
        <v>0</v>
      </c>
      <c r="J35" s="37">
        <v>0</v>
      </c>
      <c r="K35" s="37">
        <v>0</v>
      </c>
      <c r="L35" s="37">
        <v>13.182521018037782</v>
      </c>
      <c r="M35" s="38">
        <v>100</v>
      </c>
      <c r="O35" s="9" t="str">
        <f t="shared" si="2"/>
        <v/>
      </c>
      <c r="P35" s="9" t="str">
        <f t="shared" si="3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3105827000</v>
      </c>
      <c r="F36" s="33">
        <v>1724618757</v>
      </c>
      <c r="G36" s="33">
        <v>1718435744</v>
      </c>
      <c r="H36" s="33">
        <v>0</v>
      </c>
      <c r="I36" s="33">
        <v>6183013</v>
      </c>
      <c r="J36" s="33">
        <v>0</v>
      </c>
      <c r="K36" s="33">
        <v>6183013</v>
      </c>
      <c r="L36" s="39">
        <v>55.329409654819791</v>
      </c>
      <c r="M36" s="40">
        <v>99.641485228262539</v>
      </c>
      <c r="O36" s="9" t="str">
        <f t="shared" si="2"/>
        <v/>
      </c>
      <c r="P36" s="9" t="str">
        <f t="shared" si="3"/>
        <v/>
      </c>
    </row>
    <row r="37" spans="2:16" s="9" customFormat="1" ht="20.100000000000001" customHeight="1" x14ac:dyDescent="0.15">
      <c r="B37" s="132"/>
      <c r="C37" s="35" t="s">
        <v>47</v>
      </c>
      <c r="D37" s="35"/>
      <c r="E37" s="36">
        <v>3105827000</v>
      </c>
      <c r="F37" s="36">
        <v>1698200139</v>
      </c>
      <c r="G37" s="36">
        <v>1692017126</v>
      </c>
      <c r="H37" s="36">
        <v>0</v>
      </c>
      <c r="I37" s="37">
        <v>6183013</v>
      </c>
      <c r="J37" s="37">
        <v>0</v>
      </c>
      <c r="K37" s="37">
        <v>6183013</v>
      </c>
      <c r="L37" s="41">
        <v>54.478795052010298</v>
      </c>
      <c r="M37" s="42">
        <v>99.635907873400541</v>
      </c>
      <c r="O37" s="9" t="str">
        <f t="shared" si="2"/>
        <v/>
      </c>
      <c r="P37" s="9" t="str">
        <f t="shared" si="3"/>
        <v/>
      </c>
    </row>
    <row r="38" spans="2:16" s="9" customFormat="1" ht="20.100000000000001" customHeight="1" x14ac:dyDescent="0.15">
      <c r="B38" s="132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v>0</v>
      </c>
      <c r="M38" s="42">
        <v>0</v>
      </c>
      <c r="O38" s="9" t="str">
        <f t="shared" si="2"/>
        <v/>
      </c>
      <c r="P38" s="9" t="str">
        <f t="shared" si="3"/>
        <v/>
      </c>
    </row>
    <row r="39" spans="2:16" s="10" customFormat="1" ht="20.100000000000001" customHeight="1" x14ac:dyDescent="0.15">
      <c r="B39" s="132"/>
      <c r="C39" s="35" t="s">
        <v>49</v>
      </c>
      <c r="D39" s="35"/>
      <c r="E39" s="36"/>
      <c r="F39" s="36">
        <v>26418618</v>
      </c>
      <c r="G39" s="36">
        <v>26418618</v>
      </c>
      <c r="H39" s="36">
        <v>0</v>
      </c>
      <c r="I39" s="37">
        <v>0</v>
      </c>
      <c r="J39" s="37">
        <v>0</v>
      </c>
      <c r="K39" s="37">
        <v>0</v>
      </c>
      <c r="L39" s="41">
        <v>0</v>
      </c>
      <c r="M39" s="42">
        <v>100</v>
      </c>
      <c r="O39" s="9" t="str">
        <f t="shared" si="2"/>
        <v/>
      </c>
      <c r="P39" s="9" t="str">
        <f t="shared" si="3"/>
        <v/>
      </c>
    </row>
    <row r="40" spans="2:16" s="10" customFormat="1" ht="20.100000000000001" customHeight="1" x14ac:dyDescent="0.15">
      <c r="B40" s="130" t="s">
        <v>50</v>
      </c>
      <c r="C40" s="131"/>
      <c r="D40" s="131"/>
      <c r="E40" s="43">
        <v>15056792000</v>
      </c>
      <c r="F40" s="43">
        <v>37657498495</v>
      </c>
      <c r="G40" s="43">
        <v>3474799829</v>
      </c>
      <c r="H40" s="43">
        <v>42715840</v>
      </c>
      <c r="I40" s="43">
        <v>34139982826</v>
      </c>
      <c r="J40" s="43">
        <v>31593283616</v>
      </c>
      <c r="K40" s="43">
        <v>2546699210</v>
      </c>
      <c r="L40" s="44">
        <v>23.077955974951369</v>
      </c>
      <c r="M40" s="45">
        <v>9.2273782589711022</v>
      </c>
      <c r="O40" s="9" t="str">
        <f t="shared" si="2"/>
        <v/>
      </c>
      <c r="P40" s="9" t="str">
        <f t="shared" si="3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21000</v>
      </c>
      <c r="G41" s="33">
        <v>21000</v>
      </c>
      <c r="H41" s="33">
        <v>0</v>
      </c>
      <c r="I41" s="33">
        <v>0</v>
      </c>
      <c r="J41" s="33">
        <v>0</v>
      </c>
      <c r="K41" s="33">
        <v>0</v>
      </c>
      <c r="L41" s="39">
        <v>0</v>
      </c>
      <c r="M41" s="40">
        <v>100</v>
      </c>
      <c r="O41" s="9" t="str">
        <f t="shared" si="2"/>
        <v/>
      </c>
      <c r="P41" s="9" t="str">
        <f t="shared" si="3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v>0</v>
      </c>
      <c r="M42" s="42">
        <v>0</v>
      </c>
      <c r="O42" s="9" t="str">
        <f t="shared" si="2"/>
        <v/>
      </c>
      <c r="P42" s="9" t="str">
        <f t="shared" si="3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v>0</v>
      </c>
      <c r="M43" s="42">
        <v>0</v>
      </c>
      <c r="O43" s="9" t="str">
        <f t="shared" si="2"/>
        <v/>
      </c>
      <c r="P43" s="9" t="str">
        <f t="shared" si="3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2"/>
        <v/>
      </c>
      <c r="P44" s="9" t="str">
        <f t="shared" si="3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21000</v>
      </c>
      <c r="G45" s="47">
        <v>21000</v>
      </c>
      <c r="H45" s="47">
        <v>0</v>
      </c>
      <c r="I45" s="37">
        <v>0</v>
      </c>
      <c r="J45" s="37">
        <v>0</v>
      </c>
      <c r="K45" s="37">
        <v>0</v>
      </c>
      <c r="L45" s="41">
        <v>0</v>
      </c>
      <c r="M45" s="42">
        <v>100</v>
      </c>
      <c r="O45" s="9" t="str">
        <f t="shared" si="2"/>
        <v/>
      </c>
      <c r="P45" s="9" t="str">
        <f t="shared" si="3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14000000</v>
      </c>
      <c r="F46" s="33">
        <v>14000000</v>
      </c>
      <c r="G46" s="33">
        <v>10000000</v>
      </c>
      <c r="H46" s="33">
        <v>0</v>
      </c>
      <c r="I46" s="33">
        <v>4000000</v>
      </c>
      <c r="J46" s="33">
        <v>0</v>
      </c>
      <c r="K46" s="33">
        <v>4000000</v>
      </c>
      <c r="L46" s="39">
        <v>71.428571428571431</v>
      </c>
      <c r="M46" s="40">
        <v>71.428571428571431</v>
      </c>
      <c r="O46" s="9" t="str">
        <f t="shared" si="2"/>
        <v/>
      </c>
      <c r="P46" s="9" t="str">
        <f t="shared" si="3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14000000</v>
      </c>
      <c r="F47" s="47">
        <v>14000000</v>
      </c>
      <c r="G47" s="47">
        <v>10000000</v>
      </c>
      <c r="H47" s="47">
        <v>0</v>
      </c>
      <c r="I47" s="37">
        <v>4000000</v>
      </c>
      <c r="J47" s="37">
        <v>0</v>
      </c>
      <c r="K47" s="37">
        <v>4000000</v>
      </c>
      <c r="L47" s="41">
        <v>71.428571428571431</v>
      </c>
      <c r="M47" s="42">
        <v>71.428571428571431</v>
      </c>
      <c r="O47" s="9" t="str">
        <f t="shared" si="2"/>
        <v/>
      </c>
      <c r="P47" s="9" t="str">
        <f t="shared" si="3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36615367</v>
      </c>
      <c r="G48" s="33">
        <v>36601127</v>
      </c>
      <c r="H48" s="33">
        <v>0</v>
      </c>
      <c r="I48" s="33">
        <v>14240</v>
      </c>
      <c r="J48" s="33">
        <v>14240</v>
      </c>
      <c r="K48" s="33">
        <v>0</v>
      </c>
      <c r="L48" s="39">
        <v>0</v>
      </c>
      <c r="M48" s="40">
        <v>99.961109224987425</v>
      </c>
      <c r="O48" s="9" t="str">
        <f t="shared" si="2"/>
        <v/>
      </c>
      <c r="P48" s="9" t="str">
        <f t="shared" si="3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v>0</v>
      </c>
      <c r="M49" s="42">
        <v>0</v>
      </c>
      <c r="O49" s="9" t="str">
        <f t="shared" si="2"/>
        <v/>
      </c>
      <c r="P49" s="9" t="str">
        <f t="shared" si="3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36615367</v>
      </c>
      <c r="G50" s="47">
        <v>36601127</v>
      </c>
      <c r="H50" s="47">
        <v>0</v>
      </c>
      <c r="I50" s="37">
        <v>14240</v>
      </c>
      <c r="J50" s="37">
        <v>14240</v>
      </c>
      <c r="K50" s="37">
        <v>0</v>
      </c>
      <c r="L50" s="41">
        <v>0</v>
      </c>
      <c r="M50" s="42">
        <v>99.961109224987425</v>
      </c>
      <c r="O50" s="9" t="str">
        <f t="shared" si="2"/>
        <v/>
      </c>
      <c r="P50" s="9" t="str">
        <f t="shared" si="3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v>0</v>
      </c>
      <c r="M51" s="42">
        <v>0</v>
      </c>
      <c r="O51" s="9" t="str">
        <f t="shared" si="2"/>
        <v/>
      </c>
      <c r="P51" s="9" t="str">
        <f t="shared" si="3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11000842000</v>
      </c>
      <c r="F52" s="33">
        <v>2087457681</v>
      </c>
      <c r="G52" s="33">
        <v>2054139361</v>
      </c>
      <c r="H52" s="33">
        <v>0</v>
      </c>
      <c r="I52" s="33">
        <v>33318320</v>
      </c>
      <c r="J52" s="33">
        <v>18368060</v>
      </c>
      <c r="K52" s="33">
        <v>14950260</v>
      </c>
      <c r="L52" s="39">
        <v>18.672564890941985</v>
      </c>
      <c r="M52" s="40">
        <v>98.403880456918344</v>
      </c>
      <c r="O52" s="9" t="str">
        <f t="shared" si="2"/>
        <v/>
      </c>
      <c r="P52" s="9" t="str">
        <f t="shared" si="3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135530</v>
      </c>
      <c r="G53" s="47">
        <v>135530</v>
      </c>
      <c r="H53" s="47">
        <v>0</v>
      </c>
      <c r="I53" s="37">
        <v>0</v>
      </c>
      <c r="J53" s="37">
        <v>0</v>
      </c>
      <c r="K53" s="37">
        <v>0</v>
      </c>
      <c r="L53" s="41">
        <v>0</v>
      </c>
      <c r="M53" s="42">
        <v>100</v>
      </c>
      <c r="O53" s="9" t="str">
        <f t="shared" si="2"/>
        <v/>
      </c>
      <c r="P53" s="9" t="str">
        <f t="shared" si="3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v>0</v>
      </c>
      <c r="M54" s="42">
        <v>0</v>
      </c>
      <c r="O54" s="9" t="str">
        <f t="shared" si="2"/>
        <v/>
      </c>
      <c r="P54" s="9" t="str">
        <f t="shared" si="3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4084600</v>
      </c>
      <c r="G55" s="47">
        <v>4084600</v>
      </c>
      <c r="H55" s="47">
        <v>0</v>
      </c>
      <c r="I55" s="37">
        <v>0</v>
      </c>
      <c r="J55" s="37">
        <v>0</v>
      </c>
      <c r="K55" s="37">
        <v>0</v>
      </c>
      <c r="L55" s="41">
        <v>0</v>
      </c>
      <c r="M55" s="42">
        <v>100</v>
      </c>
      <c r="O55" s="9" t="str">
        <f t="shared" si="2"/>
        <v/>
      </c>
      <c r="P55" s="9" t="str">
        <f t="shared" si="3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46936400</v>
      </c>
      <c r="G56" s="47">
        <v>44544400</v>
      </c>
      <c r="H56" s="47">
        <v>0</v>
      </c>
      <c r="I56" s="37">
        <v>2392000</v>
      </c>
      <c r="J56" s="37">
        <v>2392000</v>
      </c>
      <c r="K56" s="37">
        <v>0</v>
      </c>
      <c r="L56" s="41">
        <v>0</v>
      </c>
      <c r="M56" s="42">
        <v>94.90374208503421</v>
      </c>
      <c r="O56" s="9" t="str">
        <f t="shared" si="2"/>
        <v/>
      </c>
      <c r="P56" s="9" t="str">
        <f t="shared" si="3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v>0</v>
      </c>
      <c r="M57" s="42">
        <v>0</v>
      </c>
      <c r="O57" s="9" t="str">
        <f t="shared" si="2"/>
        <v/>
      </c>
      <c r="P57" s="9" t="str">
        <f t="shared" si="3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3944720</v>
      </c>
      <c r="G58" s="47">
        <v>3944720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2"/>
        <v/>
      </c>
      <c r="P58" s="9" t="str">
        <f t="shared" si="3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11000842000</v>
      </c>
      <c r="F59" s="47">
        <v>2032356431</v>
      </c>
      <c r="G59" s="47">
        <v>2001430111</v>
      </c>
      <c r="H59" s="47">
        <v>0</v>
      </c>
      <c r="I59" s="37">
        <v>30926320</v>
      </c>
      <c r="J59" s="37">
        <v>15976060</v>
      </c>
      <c r="K59" s="37">
        <v>14950260</v>
      </c>
      <c r="L59" s="41">
        <v>18.193426566802795</v>
      </c>
      <c r="M59" s="42">
        <v>98.478302352467622</v>
      </c>
      <c r="O59" s="9" t="str">
        <f t="shared" si="2"/>
        <v/>
      </c>
      <c r="P59" s="9" t="str">
        <f t="shared" si="3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4041950000</v>
      </c>
      <c r="F60" s="50">
        <v>35519404447</v>
      </c>
      <c r="G60" s="50">
        <v>1374038341</v>
      </c>
      <c r="H60" s="50">
        <v>42715840</v>
      </c>
      <c r="I60" s="50">
        <v>34102650266</v>
      </c>
      <c r="J60" s="50">
        <v>31574901316</v>
      </c>
      <c r="K60" s="50">
        <v>2527748950</v>
      </c>
      <c r="L60" s="39">
        <v>33.994441816449985</v>
      </c>
      <c r="M60" s="40">
        <v>3.868416045799024</v>
      </c>
      <c r="O60" s="9" t="str">
        <f t="shared" si="2"/>
        <v/>
      </c>
      <c r="P60" s="9" t="str">
        <f t="shared" si="3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4041950000</v>
      </c>
      <c r="F61" s="47">
        <v>35519404447</v>
      </c>
      <c r="G61" s="47">
        <v>1374038341</v>
      </c>
      <c r="H61" s="47">
        <v>42715840</v>
      </c>
      <c r="I61" s="37">
        <v>34102650266</v>
      </c>
      <c r="J61" s="37">
        <v>31574901316</v>
      </c>
      <c r="K61" s="37">
        <v>2527748950</v>
      </c>
      <c r="L61" s="41">
        <v>33.994441816449985</v>
      </c>
      <c r="M61" s="42">
        <v>3.868416045799024</v>
      </c>
      <c r="O61" s="9" t="str">
        <f t="shared" si="2"/>
        <v/>
      </c>
      <c r="P61" s="9" t="str">
        <f t="shared" si="3"/>
        <v/>
      </c>
    </row>
    <row r="62" spans="2:16" s="10" customFormat="1" ht="20.100000000000001" customHeight="1" x14ac:dyDescent="0.15">
      <c r="B62" s="130" t="s">
        <v>73</v>
      </c>
      <c r="C62" s="131"/>
      <c r="D62" s="131"/>
      <c r="E62" s="43">
        <v>8504580000</v>
      </c>
      <c r="F62" s="43">
        <v>3007954500</v>
      </c>
      <c r="G62" s="43">
        <v>813870590</v>
      </c>
      <c r="H62" s="43">
        <v>0</v>
      </c>
      <c r="I62" s="43">
        <v>2194083910</v>
      </c>
      <c r="J62" s="43">
        <v>488643570</v>
      </c>
      <c r="K62" s="43">
        <v>1705440340</v>
      </c>
      <c r="L62" s="44">
        <v>9.569791688713611</v>
      </c>
      <c r="M62" s="45">
        <v>27.057277295916542</v>
      </c>
      <c r="O62" s="9" t="str">
        <f t="shared" si="2"/>
        <v/>
      </c>
      <c r="P62" s="9" t="str">
        <f t="shared" si="3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140960000</v>
      </c>
      <c r="F63" s="50">
        <v>674843370</v>
      </c>
      <c r="G63" s="50">
        <v>16425000</v>
      </c>
      <c r="H63" s="50">
        <v>0</v>
      </c>
      <c r="I63" s="50">
        <v>658418370</v>
      </c>
      <c r="J63" s="50">
        <v>0</v>
      </c>
      <c r="K63" s="50">
        <v>658418370</v>
      </c>
      <c r="L63" s="39">
        <v>11.652241770715097</v>
      </c>
      <c r="M63" s="40">
        <v>2.4338981058671436</v>
      </c>
      <c r="O63" s="9" t="str">
        <f t="shared" si="2"/>
        <v/>
      </c>
      <c r="P63" s="9" t="str">
        <f t="shared" si="3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140960000</v>
      </c>
      <c r="F64" s="47">
        <v>674843370</v>
      </c>
      <c r="G64" s="47">
        <v>16425000</v>
      </c>
      <c r="H64" s="47">
        <v>0</v>
      </c>
      <c r="I64" s="37">
        <v>658418370</v>
      </c>
      <c r="J64" s="37">
        <v>0</v>
      </c>
      <c r="K64" s="37">
        <v>658418370</v>
      </c>
      <c r="L64" s="41">
        <v>11.652241770715097</v>
      </c>
      <c r="M64" s="42">
        <v>2.4338981058671436</v>
      </c>
      <c r="O64" s="9" t="str">
        <f t="shared" si="2"/>
        <v/>
      </c>
      <c r="P64" s="9" t="str">
        <f t="shared" si="3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315000000</v>
      </c>
      <c r="F65" s="51">
        <v>231644000</v>
      </c>
      <c r="G65" s="51">
        <v>66419700</v>
      </c>
      <c r="H65" s="51">
        <v>0</v>
      </c>
      <c r="I65" s="51">
        <v>165224300</v>
      </c>
      <c r="J65" s="51">
        <v>95538800</v>
      </c>
      <c r="K65" s="51">
        <v>69685500</v>
      </c>
      <c r="L65" s="53">
        <v>21.085619047619048</v>
      </c>
      <c r="M65" s="54">
        <v>28.673179534112691</v>
      </c>
      <c r="O65" s="9" t="str">
        <f t="shared" si="2"/>
        <v/>
      </c>
      <c r="P65" s="9" t="str">
        <f t="shared" si="3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315000000</v>
      </c>
      <c r="F66" s="47">
        <v>231644000</v>
      </c>
      <c r="G66" s="47">
        <v>66419700</v>
      </c>
      <c r="H66" s="47">
        <v>0</v>
      </c>
      <c r="I66" s="37">
        <v>165224300</v>
      </c>
      <c r="J66" s="37">
        <v>95538800</v>
      </c>
      <c r="K66" s="37">
        <v>69685500</v>
      </c>
      <c r="L66" s="41">
        <v>21.085619047619048</v>
      </c>
      <c r="M66" s="42">
        <v>28.673179534112691</v>
      </c>
      <c r="O66" s="9" t="str">
        <f t="shared" si="2"/>
        <v/>
      </c>
      <c r="P66" s="9" t="str">
        <f t="shared" si="3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9892250</v>
      </c>
      <c r="G67" s="51">
        <v>2513010</v>
      </c>
      <c r="H67" s="51">
        <v>0</v>
      </c>
      <c r="I67" s="51">
        <v>7379240</v>
      </c>
      <c r="J67" s="51">
        <v>2260910</v>
      </c>
      <c r="K67" s="51">
        <v>5118330</v>
      </c>
      <c r="L67" s="53">
        <v>0</v>
      </c>
      <c r="M67" s="54">
        <v>25.403826227602416</v>
      </c>
      <c r="O67" s="9" t="str">
        <f t="shared" si="2"/>
        <v/>
      </c>
      <c r="P67" s="9" t="str">
        <f t="shared" si="3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/>
      <c r="F68" s="47">
        <v>9892250</v>
      </c>
      <c r="G68" s="47">
        <v>2513010</v>
      </c>
      <c r="H68" s="47">
        <v>0</v>
      </c>
      <c r="I68" s="37">
        <v>7379240</v>
      </c>
      <c r="J68" s="37">
        <v>2260910</v>
      </c>
      <c r="K68" s="37">
        <v>5118330</v>
      </c>
      <c r="L68" s="41">
        <v>0</v>
      </c>
      <c r="M68" s="42">
        <v>25.403826227602416</v>
      </c>
      <c r="O68" s="9" t="str">
        <f t="shared" si="2"/>
        <v/>
      </c>
      <c r="P68" s="9" t="str">
        <f t="shared" si="3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3036600000</v>
      </c>
      <c r="F69" s="52">
        <v>851689190</v>
      </c>
      <c r="G69" s="52">
        <v>361979220</v>
      </c>
      <c r="H69" s="52">
        <v>0</v>
      </c>
      <c r="I69" s="52">
        <v>489709970</v>
      </c>
      <c r="J69" s="52">
        <v>388843860</v>
      </c>
      <c r="K69" s="52">
        <v>100866110</v>
      </c>
      <c r="L69" s="53">
        <v>11.92054337087532</v>
      </c>
      <c r="M69" s="54">
        <v>42.501328448233558</v>
      </c>
      <c r="O69" s="9" t="str">
        <f t="shared" si="2"/>
        <v/>
      </c>
      <c r="P69" s="9" t="str">
        <f t="shared" si="3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2424000000</v>
      </c>
      <c r="F70" s="55">
        <v>538063910</v>
      </c>
      <c r="G70" s="55">
        <v>160354550</v>
      </c>
      <c r="H70" s="55">
        <v>0</v>
      </c>
      <c r="I70" s="37">
        <v>377709360</v>
      </c>
      <c r="J70" s="37">
        <v>323619360</v>
      </c>
      <c r="K70" s="37">
        <v>54090000</v>
      </c>
      <c r="L70" s="56">
        <v>6.6152867161716173</v>
      </c>
      <c r="M70" s="57">
        <v>29.802138188379889</v>
      </c>
      <c r="O70" s="9" t="str">
        <f t="shared" si="2"/>
        <v/>
      </c>
      <c r="P70" s="9" t="str">
        <f t="shared" si="3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612600000</v>
      </c>
      <c r="F71" s="55">
        <v>313625280</v>
      </c>
      <c r="G71" s="55">
        <v>201624670</v>
      </c>
      <c r="H71" s="55">
        <v>0</v>
      </c>
      <c r="I71" s="37">
        <v>112000610</v>
      </c>
      <c r="J71" s="37">
        <v>65224500</v>
      </c>
      <c r="K71" s="37">
        <v>46776110</v>
      </c>
      <c r="L71" s="56">
        <v>32.912939928174993</v>
      </c>
      <c r="M71" s="57">
        <v>64.288398562768919</v>
      </c>
      <c r="O71" s="9" t="str">
        <f t="shared" si="2"/>
        <v/>
      </c>
      <c r="P71" s="9" t="str">
        <f t="shared" si="3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1507200</v>
      </c>
      <c r="G72" s="51">
        <v>1507200</v>
      </c>
      <c r="H72" s="51">
        <v>0</v>
      </c>
      <c r="I72" s="51">
        <v>0</v>
      </c>
      <c r="J72" s="51">
        <v>0</v>
      </c>
      <c r="K72" s="51">
        <v>0</v>
      </c>
      <c r="L72" s="53">
        <v>0</v>
      </c>
      <c r="M72" s="54">
        <v>100</v>
      </c>
      <c r="O72" s="9" t="str">
        <f t="shared" ref="O72:O77" si="4">IF(F72=G72+H72+I72,"","err")</f>
        <v/>
      </c>
      <c r="P72" s="9" t="str">
        <f t="shared" ref="P72:P77" si="5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1507200</v>
      </c>
      <c r="G73" s="47">
        <v>1507200</v>
      </c>
      <c r="H73" s="47">
        <v>0</v>
      </c>
      <c r="I73" s="37">
        <v>0</v>
      </c>
      <c r="J73" s="37">
        <v>0</v>
      </c>
      <c r="K73" s="37">
        <v>0</v>
      </c>
      <c r="L73" s="41">
        <v>0</v>
      </c>
      <c r="M73" s="42">
        <v>100</v>
      </c>
      <c r="O73" s="9" t="str">
        <f t="shared" si="4"/>
        <v/>
      </c>
      <c r="P73" s="9" t="str">
        <f t="shared" si="5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5012020000</v>
      </c>
      <c r="F74" s="51">
        <v>1227178490</v>
      </c>
      <c r="G74" s="51">
        <v>355826460</v>
      </c>
      <c r="H74" s="51">
        <v>0</v>
      </c>
      <c r="I74" s="51">
        <v>871352030</v>
      </c>
      <c r="J74" s="51">
        <v>0</v>
      </c>
      <c r="K74" s="51">
        <v>871352030</v>
      </c>
      <c r="L74" s="53">
        <v>7.0994620931281203</v>
      </c>
      <c r="M74" s="54">
        <v>28.995493556931564</v>
      </c>
      <c r="O74" s="9" t="str">
        <f t="shared" si="4"/>
        <v/>
      </c>
      <c r="P74" s="9" t="str">
        <f t="shared" si="5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5012020000</v>
      </c>
      <c r="F75" s="64">
        <v>1227178490</v>
      </c>
      <c r="G75" s="64">
        <v>355826460</v>
      </c>
      <c r="H75" s="64">
        <v>0</v>
      </c>
      <c r="I75" s="37">
        <v>871352030</v>
      </c>
      <c r="J75" s="37">
        <v>0</v>
      </c>
      <c r="K75" s="37">
        <v>871352030</v>
      </c>
      <c r="L75" s="65">
        <v>7.0994620931281203</v>
      </c>
      <c r="M75" s="66">
        <v>28.995493556931564</v>
      </c>
      <c r="O75" s="9" t="str">
        <f t="shared" si="4"/>
        <v/>
      </c>
      <c r="P75" s="9" t="str">
        <f t="shared" si="5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11200000</v>
      </c>
      <c r="G76" s="51">
        <v>9200000</v>
      </c>
      <c r="H76" s="51">
        <v>0</v>
      </c>
      <c r="I76" s="51">
        <v>2000000</v>
      </c>
      <c r="J76" s="51">
        <v>2000000</v>
      </c>
      <c r="K76" s="51">
        <v>0</v>
      </c>
      <c r="L76" s="53">
        <v>0</v>
      </c>
      <c r="M76" s="54">
        <v>82.142857142857139</v>
      </c>
      <c r="O76" s="9" t="str">
        <f t="shared" si="4"/>
        <v/>
      </c>
      <c r="P76" s="9" t="str">
        <f t="shared" si="5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11200000</v>
      </c>
      <c r="G77" s="68">
        <v>9200000</v>
      </c>
      <c r="H77" s="68">
        <v>0</v>
      </c>
      <c r="I77" s="69">
        <v>2000000</v>
      </c>
      <c r="J77" s="69">
        <v>2000000</v>
      </c>
      <c r="K77" s="69">
        <v>0</v>
      </c>
      <c r="L77" s="70">
        <v>0</v>
      </c>
      <c r="M77" s="71">
        <v>82.142857142857139</v>
      </c>
      <c r="O77" s="9" t="str">
        <f t="shared" si="4"/>
        <v/>
      </c>
      <c r="P77" s="9" t="str">
        <f t="shared" si="5"/>
        <v/>
      </c>
    </row>
  </sheetData>
  <sheetProtection selectLockedCells="1"/>
  <mergeCells count="12">
    <mergeCell ref="B62:D62"/>
    <mergeCell ref="B23:B27"/>
    <mergeCell ref="B29:B33"/>
    <mergeCell ref="B37:B39"/>
    <mergeCell ref="B40:D40"/>
    <mergeCell ref="B2:M2"/>
    <mergeCell ref="L4:M4"/>
    <mergeCell ref="B7:D7"/>
    <mergeCell ref="L3:M3"/>
    <mergeCell ref="L5:M5"/>
    <mergeCell ref="B8:D8"/>
    <mergeCell ref="B4:D4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F15" sqref="F15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일반회계 지난년도 세외수입 징수현황"</f>
        <v>2023년  2월  서구  일반회계 지난년도 세외수입 징수현황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tr">
        <f>'군구세외 일반회계'!L3:M3</f>
        <v>서구</v>
      </c>
      <c r="M3" s="124"/>
      <c r="O3" s="3">
        <f>COUNTIF(O7:P77,"err")</f>
        <v>0</v>
      </c>
    </row>
    <row r="4" spans="2:16" s="4" customFormat="1" ht="18.75" customHeight="1" thickBot="1" x14ac:dyDescent="0.2">
      <c r="B4" s="129" t="str">
        <f>'군구세외 일반회계'!B4:D4</f>
        <v xml:space="preserve">2023년  2월  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2" t="s">
        <v>18</v>
      </c>
      <c r="C7" s="123"/>
      <c r="D7" s="123"/>
      <c r="E7" s="26">
        <v>4041950000</v>
      </c>
      <c r="F7" s="26">
        <f t="shared" ref="F7:K7" si="0">F8+F40+F62</f>
        <v>35519404447</v>
      </c>
      <c r="G7" s="26">
        <f t="shared" si="0"/>
        <v>1374038341</v>
      </c>
      <c r="H7" s="26">
        <f t="shared" si="0"/>
        <v>42715840</v>
      </c>
      <c r="I7" s="26">
        <f t="shared" si="0"/>
        <v>34102650266</v>
      </c>
      <c r="J7" s="26">
        <f t="shared" si="0"/>
        <v>31574901316</v>
      </c>
      <c r="K7" s="26">
        <f t="shared" si="0"/>
        <v>2527748950</v>
      </c>
      <c r="L7" s="27">
        <f>IFERROR(G7/E7,0)*100</f>
        <v>33.994441816449985</v>
      </c>
      <c r="M7" s="28">
        <f>IFERROR(G7/F7,0)*100</f>
        <v>3.868416045799024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7" t="s">
        <v>19</v>
      </c>
      <c r="C8" s="128"/>
      <c r="D8" s="128"/>
      <c r="E8" s="29">
        <f t="shared" ref="E8:K8" si="1">E9+E12+E22+E28+E34+E36</f>
        <v>0</v>
      </c>
      <c r="F8" s="29">
        <f t="shared" si="1"/>
        <v>537702206</v>
      </c>
      <c r="G8" s="29">
        <f t="shared" si="1"/>
        <v>263857000</v>
      </c>
      <c r="H8" s="29">
        <f t="shared" si="1"/>
        <v>0</v>
      </c>
      <c r="I8" s="29">
        <f t="shared" si="1"/>
        <v>273845206</v>
      </c>
      <c r="J8" s="29">
        <f t="shared" si="1"/>
        <v>273845206</v>
      </c>
      <c r="K8" s="29">
        <f t="shared" si="1"/>
        <v>0</v>
      </c>
      <c r="L8" s="29">
        <f>IFERROR(G8/E8,0)*100</f>
        <v>0</v>
      </c>
      <c r="M8" s="30">
        <f>IFERROR(G8/F8,0)*100</f>
        <v>49.071213964853996</v>
      </c>
      <c r="O8" s="9" t="str">
        <f t="shared" ref="O8:O71" si="2">IF(F8=G8+H8+I8,"","err")</f>
        <v/>
      </c>
      <c r="P8" s="9" t="str">
        <f t="shared" ref="P8:P71" si="3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v>90751800</v>
      </c>
      <c r="G9" s="33">
        <v>15365340</v>
      </c>
      <c r="H9" s="33">
        <v>0</v>
      </c>
      <c r="I9" s="33">
        <v>75386460</v>
      </c>
      <c r="J9" s="33">
        <v>75386460</v>
      </c>
      <c r="K9" s="33">
        <v>0</v>
      </c>
      <c r="L9" s="33">
        <v>0</v>
      </c>
      <c r="M9" s="34">
        <v>16.931168307405471</v>
      </c>
      <c r="O9" s="9" t="str">
        <f t="shared" si="2"/>
        <v/>
      </c>
      <c r="P9" s="9" t="str">
        <f t="shared" si="3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43302240</v>
      </c>
      <c r="G10" s="36">
        <v>0</v>
      </c>
      <c r="H10" s="36">
        <v>0</v>
      </c>
      <c r="I10" s="37">
        <v>43302240</v>
      </c>
      <c r="J10" s="37">
        <v>43302240</v>
      </c>
      <c r="K10" s="37">
        <v>0</v>
      </c>
      <c r="L10" s="37">
        <v>0</v>
      </c>
      <c r="M10" s="38">
        <v>0</v>
      </c>
      <c r="O10" s="9" t="str">
        <f t="shared" si="2"/>
        <v/>
      </c>
      <c r="P10" s="9" t="str">
        <f t="shared" si="3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47449560</v>
      </c>
      <c r="G11" s="36">
        <v>15365340</v>
      </c>
      <c r="H11" s="36">
        <v>0</v>
      </c>
      <c r="I11" s="37">
        <v>32084220</v>
      </c>
      <c r="J11" s="37">
        <v>32084220</v>
      </c>
      <c r="K11" s="37">
        <v>0</v>
      </c>
      <c r="L11" s="37">
        <v>0</v>
      </c>
      <c r="M11" s="38">
        <v>32.382470986032324</v>
      </c>
      <c r="O11" s="9" t="str">
        <f t="shared" si="2"/>
        <v/>
      </c>
      <c r="P11" s="9" t="str">
        <f t="shared" si="3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0</v>
      </c>
      <c r="F12" s="33">
        <v>414982016</v>
      </c>
      <c r="G12" s="33">
        <v>238418230</v>
      </c>
      <c r="H12" s="33">
        <v>0</v>
      </c>
      <c r="I12" s="33">
        <v>176563786</v>
      </c>
      <c r="J12" s="33">
        <v>176563786</v>
      </c>
      <c r="K12" s="33">
        <v>0</v>
      </c>
      <c r="L12" s="33">
        <v>0</v>
      </c>
      <c r="M12" s="34">
        <v>57.452665611417721</v>
      </c>
      <c r="O12" s="9" t="str">
        <f t="shared" si="2"/>
        <v/>
      </c>
      <c r="P12" s="9" t="str">
        <f t="shared" si="3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181964270</v>
      </c>
      <c r="G13" s="36">
        <v>12973300</v>
      </c>
      <c r="H13" s="36">
        <v>0</v>
      </c>
      <c r="I13" s="37">
        <v>168990970</v>
      </c>
      <c r="J13" s="37">
        <v>168990970</v>
      </c>
      <c r="K13" s="37">
        <v>0</v>
      </c>
      <c r="L13" s="37">
        <v>0</v>
      </c>
      <c r="M13" s="38">
        <v>7.12958648420374</v>
      </c>
      <c r="O13" s="9" t="str">
        <f t="shared" si="2"/>
        <v/>
      </c>
      <c r="P13" s="9" t="str">
        <f t="shared" si="3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-2940570</v>
      </c>
      <c r="G14" s="36">
        <v>0</v>
      </c>
      <c r="H14" s="36">
        <v>0</v>
      </c>
      <c r="I14" s="37">
        <v>-2940570</v>
      </c>
      <c r="J14" s="37">
        <v>-2940570</v>
      </c>
      <c r="K14" s="37">
        <v>0</v>
      </c>
      <c r="L14" s="37">
        <v>0</v>
      </c>
      <c r="M14" s="38">
        <v>0</v>
      </c>
      <c r="O14" s="9" t="str">
        <f t="shared" si="2"/>
        <v/>
      </c>
      <c r="P14" s="9" t="str">
        <f t="shared" si="3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v>0</v>
      </c>
      <c r="M15" s="38">
        <v>0</v>
      </c>
      <c r="O15" s="9" t="str">
        <f t="shared" si="2"/>
        <v/>
      </c>
      <c r="P15" s="9" t="str">
        <f t="shared" si="3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v>0</v>
      </c>
      <c r="M16" s="38">
        <v>0</v>
      </c>
      <c r="O16" s="9" t="str">
        <f t="shared" si="2"/>
        <v/>
      </c>
      <c r="P16" s="9" t="str">
        <f t="shared" si="3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14364023</v>
      </c>
      <c r="G17" s="36">
        <v>288840</v>
      </c>
      <c r="H17" s="36">
        <v>0</v>
      </c>
      <c r="I17" s="37">
        <v>14075183</v>
      </c>
      <c r="J17" s="37">
        <v>14075183</v>
      </c>
      <c r="K17" s="37">
        <v>0</v>
      </c>
      <c r="L17" s="37">
        <v>0</v>
      </c>
      <c r="M17" s="38">
        <v>2.0108572647091973</v>
      </c>
      <c r="O17" s="9" t="str">
        <f t="shared" si="2"/>
        <v/>
      </c>
      <c r="P17" s="9" t="str">
        <f t="shared" si="3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v>0</v>
      </c>
      <c r="M18" s="38">
        <v>0</v>
      </c>
      <c r="O18" s="9" t="str">
        <f t="shared" si="2"/>
        <v/>
      </c>
      <c r="P18" s="9" t="str">
        <f t="shared" si="3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461501</v>
      </c>
      <c r="G19" s="36">
        <v>0</v>
      </c>
      <c r="H19" s="36">
        <v>0</v>
      </c>
      <c r="I19" s="37">
        <v>461501</v>
      </c>
      <c r="J19" s="37">
        <v>461501</v>
      </c>
      <c r="K19" s="37">
        <v>0</v>
      </c>
      <c r="L19" s="37">
        <v>0</v>
      </c>
      <c r="M19" s="38">
        <v>0</v>
      </c>
      <c r="O19" s="9" t="str">
        <f t="shared" si="2"/>
        <v/>
      </c>
      <c r="P19" s="9" t="str">
        <f t="shared" si="3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2"/>
        <v/>
      </c>
      <c r="P20" s="9" t="str">
        <f t="shared" si="3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221132792</v>
      </c>
      <c r="G21" s="36">
        <v>225156090</v>
      </c>
      <c r="H21" s="36">
        <v>0</v>
      </c>
      <c r="I21" s="37">
        <v>-4023298</v>
      </c>
      <c r="J21" s="37">
        <v>-4023298</v>
      </c>
      <c r="K21" s="37">
        <v>0</v>
      </c>
      <c r="L21" s="37">
        <v>0</v>
      </c>
      <c r="M21" s="38">
        <v>101.81940360975499</v>
      </c>
      <c r="O21" s="9" t="str">
        <f t="shared" si="2"/>
        <v/>
      </c>
      <c r="P21" s="9" t="str">
        <f t="shared" si="3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v>42136860</v>
      </c>
      <c r="G22" s="33">
        <v>10073430</v>
      </c>
      <c r="H22" s="33">
        <v>0</v>
      </c>
      <c r="I22" s="33">
        <v>32063430</v>
      </c>
      <c r="J22" s="33">
        <v>32063430</v>
      </c>
      <c r="K22" s="33">
        <v>0</v>
      </c>
      <c r="L22" s="33">
        <v>0</v>
      </c>
      <c r="M22" s="34">
        <v>23.906456247570418</v>
      </c>
      <c r="O22" s="9" t="str">
        <f t="shared" si="2"/>
        <v/>
      </c>
      <c r="P22" s="9" t="str">
        <f t="shared" si="3"/>
        <v/>
      </c>
    </row>
    <row r="23" spans="2:16" s="9" customFormat="1" ht="20.100000000000001" customHeight="1" x14ac:dyDescent="0.15">
      <c r="B23" s="132"/>
      <c r="C23" s="35" t="s">
        <v>34</v>
      </c>
      <c r="D23" s="35"/>
      <c r="E23" s="36"/>
      <c r="F23" s="36">
        <v>9449110</v>
      </c>
      <c r="G23" s="36">
        <v>9484600</v>
      </c>
      <c r="H23" s="36">
        <v>0</v>
      </c>
      <c r="I23" s="37">
        <v>-35490</v>
      </c>
      <c r="J23" s="37">
        <v>-35490</v>
      </c>
      <c r="K23" s="37">
        <v>0</v>
      </c>
      <c r="L23" s="37">
        <v>0</v>
      </c>
      <c r="M23" s="38">
        <v>100.37559092866948</v>
      </c>
      <c r="O23" s="9" t="str">
        <f t="shared" si="2"/>
        <v/>
      </c>
      <c r="P23" s="9" t="str">
        <f t="shared" si="3"/>
        <v/>
      </c>
    </row>
    <row r="24" spans="2:16" s="9" customFormat="1" ht="20.100000000000001" customHeight="1" x14ac:dyDescent="0.15">
      <c r="B24" s="132"/>
      <c r="C24" s="35" t="s">
        <v>35</v>
      </c>
      <c r="D24" s="35"/>
      <c r="E24" s="36"/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v>0</v>
      </c>
      <c r="M24" s="38">
        <v>0</v>
      </c>
      <c r="O24" s="9" t="str">
        <f t="shared" si="2"/>
        <v/>
      </c>
      <c r="P24" s="9" t="str">
        <f t="shared" si="3"/>
        <v/>
      </c>
    </row>
    <row r="25" spans="2:16" s="9" customFormat="1" ht="20.100000000000001" customHeight="1" x14ac:dyDescent="0.15">
      <c r="B25" s="132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v>12815520</v>
      </c>
      <c r="J25" s="37">
        <v>12815520</v>
      </c>
      <c r="K25" s="37">
        <v>0</v>
      </c>
      <c r="L25" s="37">
        <v>0</v>
      </c>
      <c r="M25" s="38">
        <v>0</v>
      </c>
      <c r="O25" s="9" t="str">
        <f t="shared" si="2"/>
        <v/>
      </c>
      <c r="P25" s="9" t="str">
        <f t="shared" si="3"/>
        <v/>
      </c>
    </row>
    <row r="26" spans="2:16" s="9" customFormat="1" ht="20.100000000000001" customHeight="1" x14ac:dyDescent="0.15">
      <c r="B26" s="132"/>
      <c r="C26" s="35" t="s">
        <v>37</v>
      </c>
      <c r="D26" s="35"/>
      <c r="E26" s="36"/>
      <c r="F26" s="36">
        <v>24100</v>
      </c>
      <c r="G26" s="36">
        <v>24100</v>
      </c>
      <c r="H26" s="36">
        <v>0</v>
      </c>
      <c r="I26" s="37">
        <v>0</v>
      </c>
      <c r="J26" s="37">
        <v>0</v>
      </c>
      <c r="K26" s="37">
        <v>0</v>
      </c>
      <c r="L26" s="37">
        <v>0</v>
      </c>
      <c r="M26" s="38">
        <v>100</v>
      </c>
      <c r="O26" s="9" t="str">
        <f t="shared" si="2"/>
        <v/>
      </c>
      <c r="P26" s="9" t="str">
        <f t="shared" si="3"/>
        <v/>
      </c>
    </row>
    <row r="27" spans="2:16" s="9" customFormat="1" ht="20.100000000000001" customHeight="1" x14ac:dyDescent="0.15">
      <c r="B27" s="132"/>
      <c r="C27" s="35" t="s">
        <v>38</v>
      </c>
      <c r="D27" s="35"/>
      <c r="E27" s="36"/>
      <c r="F27" s="36">
        <v>19848130</v>
      </c>
      <c r="G27" s="36">
        <v>564730</v>
      </c>
      <c r="H27" s="36">
        <v>0</v>
      </c>
      <c r="I27" s="37">
        <v>19283400</v>
      </c>
      <c r="J27" s="37">
        <v>19283400</v>
      </c>
      <c r="K27" s="37">
        <v>0</v>
      </c>
      <c r="L27" s="37">
        <v>0</v>
      </c>
      <c r="M27" s="38">
        <v>2.845255447238606</v>
      </c>
      <c r="O27" s="9" t="str">
        <f t="shared" si="2"/>
        <v/>
      </c>
      <c r="P27" s="9" t="str">
        <f t="shared" si="3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4">
        <v>0</v>
      </c>
      <c r="O28" s="9" t="str">
        <f t="shared" si="2"/>
        <v/>
      </c>
      <c r="P28" s="9" t="str">
        <f t="shared" si="3"/>
        <v/>
      </c>
    </row>
    <row r="29" spans="2:16" s="9" customFormat="1" ht="20.100000000000001" customHeight="1" x14ac:dyDescent="0.15">
      <c r="B29" s="132"/>
      <c r="C29" s="35" t="s">
        <v>40</v>
      </c>
      <c r="D29" s="35"/>
      <c r="E29" s="36"/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v>0</v>
      </c>
      <c r="M29" s="38">
        <v>0</v>
      </c>
      <c r="O29" s="9" t="str">
        <f t="shared" si="2"/>
        <v/>
      </c>
      <c r="P29" s="9" t="str">
        <f t="shared" si="3"/>
        <v/>
      </c>
    </row>
    <row r="30" spans="2:16" s="9" customFormat="1" ht="20.100000000000001" customHeight="1" x14ac:dyDescent="0.15">
      <c r="B30" s="132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v>0</v>
      </c>
      <c r="M30" s="38">
        <v>0</v>
      </c>
      <c r="O30" s="9" t="str">
        <f t="shared" si="2"/>
        <v/>
      </c>
      <c r="P30" s="9" t="str">
        <f t="shared" si="3"/>
        <v/>
      </c>
    </row>
    <row r="31" spans="2:16" s="9" customFormat="1" ht="20.100000000000001" customHeight="1" x14ac:dyDescent="0.15">
      <c r="B31" s="132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v>0</v>
      </c>
      <c r="M31" s="38">
        <v>0</v>
      </c>
      <c r="O31" s="9" t="str">
        <f t="shared" si="2"/>
        <v/>
      </c>
      <c r="P31" s="9" t="str">
        <f t="shared" si="3"/>
        <v/>
      </c>
    </row>
    <row r="32" spans="2:16" s="9" customFormat="1" ht="20.100000000000001" customHeight="1" x14ac:dyDescent="0.15">
      <c r="B32" s="132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v>0</v>
      </c>
      <c r="M32" s="38">
        <v>0</v>
      </c>
      <c r="O32" s="9" t="str">
        <f t="shared" si="2"/>
        <v/>
      </c>
      <c r="P32" s="9" t="str">
        <f t="shared" si="3"/>
        <v/>
      </c>
    </row>
    <row r="33" spans="2:16" s="9" customFormat="1" ht="20.100000000000001" customHeight="1" x14ac:dyDescent="0.15">
      <c r="B33" s="132"/>
      <c r="C33" s="35" t="s">
        <v>44</v>
      </c>
      <c r="D33" s="35"/>
      <c r="E33" s="36"/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v>0</v>
      </c>
      <c r="M33" s="38">
        <v>0</v>
      </c>
      <c r="O33" s="9" t="str">
        <f t="shared" si="2"/>
        <v/>
      </c>
      <c r="P33" s="9" t="str">
        <f t="shared" si="3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v>-10170870</v>
      </c>
      <c r="G34" s="33">
        <v>0</v>
      </c>
      <c r="H34" s="33">
        <v>0</v>
      </c>
      <c r="I34" s="33">
        <v>-10170870</v>
      </c>
      <c r="J34" s="33">
        <v>-10170870</v>
      </c>
      <c r="K34" s="33">
        <v>0</v>
      </c>
      <c r="L34" s="33">
        <v>0</v>
      </c>
      <c r="M34" s="34">
        <v>0</v>
      </c>
      <c r="O34" s="9" t="str">
        <f t="shared" si="2"/>
        <v/>
      </c>
      <c r="P34" s="9" t="str">
        <f t="shared" si="3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-10170870</v>
      </c>
      <c r="G35" s="36">
        <v>0</v>
      </c>
      <c r="H35" s="36">
        <v>0</v>
      </c>
      <c r="I35" s="37">
        <v>-10170870</v>
      </c>
      <c r="J35" s="37">
        <v>-10170870</v>
      </c>
      <c r="K35" s="37">
        <v>0</v>
      </c>
      <c r="L35" s="37">
        <v>0</v>
      </c>
      <c r="M35" s="38">
        <v>0</v>
      </c>
      <c r="O35" s="9" t="str">
        <f t="shared" si="2"/>
        <v/>
      </c>
      <c r="P35" s="9" t="str">
        <f t="shared" si="3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0</v>
      </c>
      <c r="F36" s="33">
        <v>2400</v>
      </c>
      <c r="G36" s="33">
        <v>0</v>
      </c>
      <c r="H36" s="33">
        <v>0</v>
      </c>
      <c r="I36" s="33">
        <v>2400</v>
      </c>
      <c r="J36" s="33">
        <v>2400</v>
      </c>
      <c r="K36" s="33">
        <v>0</v>
      </c>
      <c r="L36" s="39">
        <v>0</v>
      </c>
      <c r="M36" s="40">
        <v>0</v>
      </c>
      <c r="O36" s="9" t="str">
        <f t="shared" si="2"/>
        <v/>
      </c>
      <c r="P36" s="9" t="str">
        <f t="shared" si="3"/>
        <v/>
      </c>
    </row>
    <row r="37" spans="2:16" s="9" customFormat="1" ht="20.100000000000001" customHeight="1" x14ac:dyDescent="0.15">
      <c r="B37" s="132"/>
      <c r="C37" s="35" t="s">
        <v>47</v>
      </c>
      <c r="D37" s="35"/>
      <c r="E37" s="36"/>
      <c r="F37" s="36">
        <v>2400</v>
      </c>
      <c r="G37" s="36">
        <v>0</v>
      </c>
      <c r="H37" s="36">
        <v>0</v>
      </c>
      <c r="I37" s="37">
        <v>2400</v>
      </c>
      <c r="J37" s="37">
        <v>2400</v>
      </c>
      <c r="K37" s="37">
        <v>0</v>
      </c>
      <c r="L37" s="41">
        <v>0</v>
      </c>
      <c r="M37" s="42">
        <v>0</v>
      </c>
      <c r="O37" s="9" t="str">
        <f t="shared" si="2"/>
        <v/>
      </c>
      <c r="P37" s="9" t="str">
        <f t="shared" si="3"/>
        <v/>
      </c>
    </row>
    <row r="38" spans="2:16" s="9" customFormat="1" ht="20.100000000000001" customHeight="1" x14ac:dyDescent="0.15">
      <c r="B38" s="132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v>0</v>
      </c>
      <c r="M38" s="42">
        <v>0</v>
      </c>
      <c r="O38" s="9" t="str">
        <f t="shared" si="2"/>
        <v/>
      </c>
      <c r="P38" s="9" t="str">
        <f t="shared" si="3"/>
        <v/>
      </c>
    </row>
    <row r="39" spans="2:16" s="10" customFormat="1" ht="20.100000000000001" customHeight="1" x14ac:dyDescent="0.15">
      <c r="B39" s="132"/>
      <c r="C39" s="35" t="s">
        <v>49</v>
      </c>
      <c r="D39" s="35"/>
      <c r="E39" s="36"/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v>0</v>
      </c>
      <c r="M39" s="42">
        <v>0</v>
      </c>
      <c r="O39" s="9" t="str">
        <f t="shared" si="2"/>
        <v/>
      </c>
      <c r="P39" s="9" t="str">
        <f t="shared" si="3"/>
        <v/>
      </c>
    </row>
    <row r="40" spans="2:16" s="10" customFormat="1" ht="20.100000000000001" customHeight="1" x14ac:dyDescent="0.15">
      <c r="B40" s="130" t="s">
        <v>50</v>
      </c>
      <c r="C40" s="131"/>
      <c r="D40" s="131"/>
      <c r="E40" s="43">
        <f>E41+E46+E48+E52+E60</f>
        <v>0</v>
      </c>
      <c r="F40" s="43">
        <v>2650045304</v>
      </c>
      <c r="G40" s="43">
        <v>53696213</v>
      </c>
      <c r="H40" s="43">
        <v>0</v>
      </c>
      <c r="I40" s="43">
        <v>2596349091</v>
      </c>
      <c r="J40" s="43">
        <v>2596349091</v>
      </c>
      <c r="K40" s="43">
        <v>0</v>
      </c>
      <c r="L40" s="44">
        <v>0</v>
      </c>
      <c r="M40" s="45">
        <v>2.0262375484279649</v>
      </c>
      <c r="O40" s="9" t="str">
        <f t="shared" si="2"/>
        <v/>
      </c>
      <c r="P40" s="9" t="str">
        <f t="shared" si="3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v>0</v>
      </c>
      <c r="M41" s="40">
        <v>0</v>
      </c>
      <c r="O41" s="9" t="str">
        <f t="shared" si="2"/>
        <v/>
      </c>
      <c r="P41" s="9" t="str">
        <f t="shared" si="3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v>0</v>
      </c>
      <c r="M42" s="42">
        <v>0</v>
      </c>
      <c r="O42" s="9" t="str">
        <f t="shared" si="2"/>
        <v/>
      </c>
      <c r="P42" s="9" t="str">
        <f t="shared" si="3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v>0</v>
      </c>
      <c r="M43" s="42">
        <v>0</v>
      </c>
      <c r="O43" s="9" t="str">
        <f t="shared" si="2"/>
        <v/>
      </c>
      <c r="P43" s="9" t="str">
        <f t="shared" si="3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>
        <v>0</v>
      </c>
      <c r="M44" s="42">
        <v>0</v>
      </c>
      <c r="O44" s="9" t="str">
        <f t="shared" si="2"/>
        <v/>
      </c>
      <c r="P44" s="9" t="str">
        <f t="shared" si="3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v>0</v>
      </c>
      <c r="M45" s="42">
        <v>0</v>
      </c>
      <c r="O45" s="9" t="str">
        <f t="shared" si="2"/>
        <v/>
      </c>
      <c r="P45" s="9" t="str">
        <f t="shared" si="3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v>0</v>
      </c>
      <c r="M46" s="40">
        <v>0</v>
      </c>
      <c r="O46" s="9" t="str">
        <f t="shared" si="2"/>
        <v/>
      </c>
      <c r="P46" s="9" t="str">
        <f t="shared" si="3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v>0</v>
      </c>
      <c r="M47" s="42">
        <v>0</v>
      </c>
      <c r="O47" s="9" t="str">
        <f t="shared" si="2"/>
        <v/>
      </c>
      <c r="P47" s="9" t="str">
        <f t="shared" si="3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v>0</v>
      </c>
      <c r="M48" s="40">
        <v>0</v>
      </c>
      <c r="O48" s="9" t="str">
        <f t="shared" si="2"/>
        <v/>
      </c>
      <c r="P48" s="9" t="str">
        <f t="shared" si="3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v>0</v>
      </c>
      <c r="M49" s="42">
        <v>0</v>
      </c>
      <c r="O49" s="9" t="str">
        <f t="shared" si="2"/>
        <v/>
      </c>
      <c r="P49" s="9" t="str">
        <f t="shared" si="3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v>0</v>
      </c>
      <c r="M50" s="42">
        <v>0</v>
      </c>
      <c r="O50" s="9" t="str">
        <f t="shared" si="2"/>
        <v/>
      </c>
      <c r="P50" s="9" t="str">
        <f t="shared" si="3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v>0</v>
      </c>
      <c r="M51" s="42">
        <v>0</v>
      </c>
      <c r="O51" s="9" t="str">
        <f t="shared" si="2"/>
        <v/>
      </c>
      <c r="P51" s="9" t="str">
        <f t="shared" si="3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0</v>
      </c>
      <c r="F52" s="33">
        <v>2650045304</v>
      </c>
      <c r="G52" s="33">
        <v>53696213</v>
      </c>
      <c r="H52" s="33">
        <v>0</v>
      </c>
      <c r="I52" s="33">
        <v>2596349091</v>
      </c>
      <c r="J52" s="33">
        <v>2596349091</v>
      </c>
      <c r="K52" s="33">
        <v>0</v>
      </c>
      <c r="L52" s="39">
        <v>0</v>
      </c>
      <c r="M52" s="40">
        <v>2.0262375484279649</v>
      </c>
      <c r="O52" s="9" t="str">
        <f t="shared" si="2"/>
        <v/>
      </c>
      <c r="P52" s="9" t="str">
        <f t="shared" si="3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124000</v>
      </c>
      <c r="G53" s="47">
        <v>0</v>
      </c>
      <c r="H53" s="47">
        <v>0</v>
      </c>
      <c r="I53" s="37">
        <v>124000</v>
      </c>
      <c r="J53" s="37">
        <v>124000</v>
      </c>
      <c r="K53" s="37">
        <v>0</v>
      </c>
      <c r="L53" s="41">
        <v>0</v>
      </c>
      <c r="M53" s="42">
        <v>0</v>
      </c>
      <c r="O53" s="9" t="str">
        <f t="shared" si="2"/>
        <v/>
      </c>
      <c r="P53" s="9" t="str">
        <f t="shared" si="3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v>0</v>
      </c>
      <c r="M54" s="42">
        <v>0</v>
      </c>
      <c r="O54" s="9" t="str">
        <f t="shared" si="2"/>
        <v/>
      </c>
      <c r="P54" s="9" t="str">
        <f t="shared" si="3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100</v>
      </c>
      <c r="G55" s="47">
        <v>100</v>
      </c>
      <c r="H55" s="47">
        <v>0</v>
      </c>
      <c r="I55" s="37">
        <v>0</v>
      </c>
      <c r="J55" s="37">
        <v>0</v>
      </c>
      <c r="K55" s="37">
        <v>0</v>
      </c>
      <c r="L55" s="41">
        <v>0</v>
      </c>
      <c r="M55" s="42">
        <v>100</v>
      </c>
      <c r="O55" s="9" t="str">
        <f t="shared" si="2"/>
        <v/>
      </c>
      <c r="P55" s="9" t="str">
        <f t="shared" si="3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1024486950</v>
      </c>
      <c r="G56" s="47">
        <v>52844000</v>
      </c>
      <c r="H56" s="47">
        <v>0</v>
      </c>
      <c r="I56" s="37">
        <v>971642950</v>
      </c>
      <c r="J56" s="37">
        <v>971642950</v>
      </c>
      <c r="K56" s="37">
        <v>0</v>
      </c>
      <c r="L56" s="41">
        <v>0</v>
      </c>
      <c r="M56" s="42">
        <v>5.1580940098846551</v>
      </c>
      <c r="O56" s="9" t="str">
        <f t="shared" si="2"/>
        <v/>
      </c>
      <c r="P56" s="9" t="str">
        <f t="shared" si="3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v>0</v>
      </c>
      <c r="M57" s="42">
        <v>0</v>
      </c>
      <c r="O57" s="9" t="str">
        <f t="shared" si="2"/>
        <v/>
      </c>
      <c r="P57" s="9" t="str">
        <f t="shared" si="3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2"/>
        <v/>
      </c>
      <c r="P58" s="9" t="str">
        <f t="shared" si="3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>
        <v>1625434254</v>
      </c>
      <c r="G59" s="47">
        <v>852113</v>
      </c>
      <c r="H59" s="47">
        <v>0</v>
      </c>
      <c r="I59" s="37">
        <v>1624582141</v>
      </c>
      <c r="J59" s="37">
        <v>1624582141</v>
      </c>
      <c r="K59" s="37">
        <v>0</v>
      </c>
      <c r="L59" s="41">
        <v>0</v>
      </c>
      <c r="M59" s="42">
        <v>5.2423713718537157E-2</v>
      </c>
      <c r="O59" s="9" t="str">
        <f t="shared" si="2"/>
        <v/>
      </c>
      <c r="P59" s="9" t="str">
        <f t="shared" si="3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f>E61</f>
        <v>0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39">
        <v>0</v>
      </c>
      <c r="M60" s="40">
        <v>0</v>
      </c>
      <c r="O60" s="9" t="str">
        <f t="shared" si="2"/>
        <v/>
      </c>
      <c r="P60" s="9" t="str">
        <f t="shared" si="3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/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/>
      <c r="L61" s="41">
        <v>0</v>
      </c>
      <c r="M61" s="42">
        <v>0</v>
      </c>
      <c r="O61" s="9" t="str">
        <f t="shared" si="2"/>
        <v/>
      </c>
      <c r="P61" s="9" t="str">
        <f t="shared" si="3"/>
        <v/>
      </c>
    </row>
    <row r="62" spans="2:16" s="10" customFormat="1" ht="20.100000000000001" customHeight="1" x14ac:dyDescent="0.15">
      <c r="B62" s="130" t="s">
        <v>73</v>
      </c>
      <c r="C62" s="131"/>
      <c r="D62" s="131"/>
      <c r="E62" s="43">
        <f>E63+E65+E67+E69+E72+E74+E76</f>
        <v>0</v>
      </c>
      <c r="F62" s="43">
        <v>32331656937</v>
      </c>
      <c r="G62" s="43">
        <v>1056485128</v>
      </c>
      <c r="H62" s="43">
        <v>42715840</v>
      </c>
      <c r="I62" s="43">
        <v>31232455969</v>
      </c>
      <c r="J62" s="43">
        <v>28704707019</v>
      </c>
      <c r="K62" s="43">
        <v>2527748950</v>
      </c>
      <c r="L62" s="44">
        <v>0</v>
      </c>
      <c r="M62" s="45">
        <v>3.2676491961380725</v>
      </c>
      <c r="O62" s="9" t="str">
        <f t="shared" si="2"/>
        <v/>
      </c>
      <c r="P62" s="9" t="str">
        <f t="shared" si="3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f>E64</f>
        <v>0</v>
      </c>
      <c r="F63" s="50">
        <v>6539743073</v>
      </c>
      <c r="G63" s="50">
        <v>1300000</v>
      </c>
      <c r="H63" s="50">
        <v>0</v>
      </c>
      <c r="I63" s="50">
        <v>6538443073</v>
      </c>
      <c r="J63" s="50">
        <v>6538443073</v>
      </c>
      <c r="K63" s="50">
        <v>0</v>
      </c>
      <c r="L63" s="39">
        <v>0</v>
      </c>
      <c r="M63" s="40">
        <v>1.987845677557553E-2</v>
      </c>
      <c r="O63" s="9" t="str">
        <f t="shared" si="2"/>
        <v/>
      </c>
      <c r="P63" s="9" t="str">
        <f t="shared" si="3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>
        <v>6539743073</v>
      </c>
      <c r="G64" s="47">
        <v>1300000</v>
      </c>
      <c r="H64" s="47">
        <v>0</v>
      </c>
      <c r="I64" s="37">
        <v>6538443073</v>
      </c>
      <c r="J64" s="37">
        <v>6538443073</v>
      </c>
      <c r="K64" s="37">
        <v>0</v>
      </c>
      <c r="L64" s="41">
        <v>0</v>
      </c>
      <c r="M64" s="42">
        <v>1.987845677557553E-2</v>
      </c>
      <c r="O64" s="9" t="str">
        <f t="shared" si="2"/>
        <v/>
      </c>
      <c r="P64" s="9" t="str">
        <f t="shared" si="3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v>2520436984</v>
      </c>
      <c r="G65" s="51">
        <v>70612880</v>
      </c>
      <c r="H65" s="51">
        <v>0</v>
      </c>
      <c r="I65" s="51">
        <v>2449824104</v>
      </c>
      <c r="J65" s="51">
        <v>2449824104</v>
      </c>
      <c r="K65" s="51">
        <v>0</v>
      </c>
      <c r="L65" s="53">
        <v>0</v>
      </c>
      <c r="M65" s="54">
        <v>2.8016125952863735</v>
      </c>
      <c r="O65" s="9" t="str">
        <f t="shared" si="2"/>
        <v/>
      </c>
      <c r="P65" s="9" t="str">
        <f t="shared" si="3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>
        <v>2520436984</v>
      </c>
      <c r="G66" s="47">
        <v>70612880</v>
      </c>
      <c r="H66" s="47">
        <v>0</v>
      </c>
      <c r="I66" s="37">
        <v>2449824104</v>
      </c>
      <c r="J66" s="37">
        <v>2449824104</v>
      </c>
      <c r="K66" s="37">
        <v>0</v>
      </c>
      <c r="L66" s="41">
        <v>0</v>
      </c>
      <c r="M66" s="42">
        <v>2.8016125952863735</v>
      </c>
      <c r="O66" s="9" t="str">
        <f t="shared" si="2"/>
        <v/>
      </c>
      <c r="P66" s="9" t="str">
        <f t="shared" si="3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f>E68</f>
        <v>0</v>
      </c>
      <c r="F67" s="51">
        <v>243106880</v>
      </c>
      <c r="G67" s="51">
        <v>-6267780</v>
      </c>
      <c r="H67" s="51">
        <v>20732400</v>
      </c>
      <c r="I67" s="51">
        <v>228642260</v>
      </c>
      <c r="J67" s="51">
        <v>228642260</v>
      </c>
      <c r="K67" s="51">
        <v>0</v>
      </c>
      <c r="L67" s="53">
        <v>0</v>
      </c>
      <c r="M67" s="54">
        <v>-2.5781993500142821</v>
      </c>
      <c r="O67" s="9" t="str">
        <f t="shared" si="2"/>
        <v/>
      </c>
      <c r="P67" s="9" t="str">
        <f t="shared" si="3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/>
      <c r="F68" s="47">
        <v>243106880</v>
      </c>
      <c r="G68" s="47">
        <v>-6267780</v>
      </c>
      <c r="H68" s="47">
        <v>20732400</v>
      </c>
      <c r="I68" s="37">
        <v>228642260</v>
      </c>
      <c r="J68" s="37">
        <v>228642260</v>
      </c>
      <c r="K68" s="37">
        <v>0</v>
      </c>
      <c r="L68" s="41">
        <v>0</v>
      </c>
      <c r="M68" s="42">
        <v>-2.5781993500142821</v>
      </c>
      <c r="O68" s="9" t="str">
        <f t="shared" si="2"/>
        <v/>
      </c>
      <c r="P68" s="9" t="str">
        <f t="shared" si="3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f>SUM(E70:E71)</f>
        <v>0</v>
      </c>
      <c r="F69" s="52">
        <v>18849560739</v>
      </c>
      <c r="G69" s="52">
        <v>212382848</v>
      </c>
      <c r="H69" s="52">
        <v>21983440</v>
      </c>
      <c r="I69" s="52">
        <v>18615194451</v>
      </c>
      <c r="J69" s="52">
        <v>18615194451</v>
      </c>
      <c r="K69" s="52">
        <v>0</v>
      </c>
      <c r="L69" s="53">
        <v>0</v>
      </c>
      <c r="M69" s="54">
        <v>1.1267257149424015</v>
      </c>
      <c r="O69" s="9" t="str">
        <f t="shared" si="2"/>
        <v/>
      </c>
      <c r="P69" s="9" t="str">
        <f t="shared" si="3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/>
      <c r="F70" s="55">
        <v>16720211282</v>
      </c>
      <c r="G70" s="55">
        <v>175214918</v>
      </c>
      <c r="H70" s="55">
        <v>13082740</v>
      </c>
      <c r="I70" s="37">
        <v>16531913624</v>
      </c>
      <c r="J70" s="37">
        <v>16531913624</v>
      </c>
      <c r="K70" s="37">
        <v>0</v>
      </c>
      <c r="L70" s="56">
        <v>0</v>
      </c>
      <c r="M70" s="57">
        <v>1.0479228703803889</v>
      </c>
      <c r="O70" s="9" t="str">
        <f t="shared" si="2"/>
        <v/>
      </c>
      <c r="P70" s="9" t="str">
        <f t="shared" si="3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/>
      <c r="F71" s="55">
        <v>2129349457</v>
      </c>
      <c r="G71" s="55">
        <v>37167930</v>
      </c>
      <c r="H71" s="55">
        <v>8900700</v>
      </c>
      <c r="I71" s="37">
        <v>2083280827</v>
      </c>
      <c r="J71" s="37">
        <v>2083280827</v>
      </c>
      <c r="K71" s="37">
        <v>0</v>
      </c>
      <c r="L71" s="56">
        <v>0</v>
      </c>
      <c r="M71" s="57">
        <v>1.7455063506750645</v>
      </c>
      <c r="O71" s="9" t="str">
        <f t="shared" si="2"/>
        <v/>
      </c>
      <c r="P71" s="9" t="str">
        <f t="shared" si="3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f>E73</f>
        <v>0</v>
      </c>
      <c r="F72" s="51">
        <v>10931140</v>
      </c>
      <c r="G72" s="51">
        <v>0</v>
      </c>
      <c r="H72" s="51">
        <v>0</v>
      </c>
      <c r="I72" s="51">
        <v>10931140</v>
      </c>
      <c r="J72" s="51">
        <v>10931140</v>
      </c>
      <c r="K72" s="51">
        <v>0</v>
      </c>
      <c r="L72" s="53">
        <v>0</v>
      </c>
      <c r="M72" s="54">
        <v>0</v>
      </c>
      <c r="O72" s="9" t="str">
        <f t="shared" ref="O72:O77" si="4">IF(F72=G72+H72+I72,"","err")</f>
        <v/>
      </c>
      <c r="P72" s="9" t="str">
        <f t="shared" ref="P72:P77" si="5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10931140</v>
      </c>
      <c r="G73" s="47">
        <v>0</v>
      </c>
      <c r="H73" s="47">
        <v>0</v>
      </c>
      <c r="I73" s="37">
        <v>10931140</v>
      </c>
      <c r="J73" s="37">
        <v>10931140</v>
      </c>
      <c r="K73" s="37">
        <v>0</v>
      </c>
      <c r="L73" s="41">
        <v>0</v>
      </c>
      <c r="M73" s="42">
        <v>0</v>
      </c>
      <c r="O73" s="9" t="str">
        <f t="shared" si="4"/>
        <v/>
      </c>
      <c r="P73" s="9" t="str">
        <f t="shared" si="5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f>E75</f>
        <v>0</v>
      </c>
      <c r="F74" s="51">
        <v>4163878121</v>
      </c>
      <c r="G74" s="51">
        <v>778457180</v>
      </c>
      <c r="H74" s="51">
        <v>0</v>
      </c>
      <c r="I74" s="51">
        <v>3385420941</v>
      </c>
      <c r="J74" s="51">
        <v>857671991</v>
      </c>
      <c r="K74" s="51">
        <v>2527748950</v>
      </c>
      <c r="L74" s="53">
        <v>0</v>
      </c>
      <c r="M74" s="54">
        <v>18.69548429080929</v>
      </c>
      <c r="O74" s="9" t="str">
        <f t="shared" si="4"/>
        <v/>
      </c>
      <c r="P74" s="9" t="str">
        <f t="shared" si="5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/>
      <c r="F75" s="64">
        <v>4163878121</v>
      </c>
      <c r="G75" s="64">
        <v>778457180</v>
      </c>
      <c r="H75" s="64">
        <v>0</v>
      </c>
      <c r="I75" s="37">
        <v>3385420941</v>
      </c>
      <c r="J75" s="37">
        <v>857671991</v>
      </c>
      <c r="K75" s="37">
        <v>2527748950</v>
      </c>
      <c r="L75" s="65">
        <v>0</v>
      </c>
      <c r="M75" s="66">
        <v>18.69548429080929</v>
      </c>
      <c r="O75" s="9" t="str">
        <f t="shared" si="4"/>
        <v/>
      </c>
      <c r="P75" s="9" t="str">
        <f t="shared" si="5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f>E77</f>
        <v>0</v>
      </c>
      <c r="F76" s="51">
        <v>4000000</v>
      </c>
      <c r="G76" s="51">
        <v>0</v>
      </c>
      <c r="H76" s="51">
        <v>0</v>
      </c>
      <c r="I76" s="51">
        <v>4000000</v>
      </c>
      <c r="J76" s="51">
        <v>4000000</v>
      </c>
      <c r="K76" s="51">
        <v>0</v>
      </c>
      <c r="L76" s="53">
        <v>0</v>
      </c>
      <c r="M76" s="54">
        <v>0</v>
      </c>
      <c r="O76" s="9" t="str">
        <f t="shared" si="4"/>
        <v/>
      </c>
      <c r="P76" s="9" t="str">
        <f t="shared" si="5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4000000</v>
      </c>
      <c r="G77" s="68">
        <v>0</v>
      </c>
      <c r="H77" s="68">
        <v>0</v>
      </c>
      <c r="I77" s="69">
        <v>4000000</v>
      </c>
      <c r="J77" s="69">
        <v>4000000</v>
      </c>
      <c r="K77" s="69">
        <v>0</v>
      </c>
      <c r="L77" s="70">
        <v>0</v>
      </c>
      <c r="M77" s="71">
        <v>0</v>
      </c>
      <c r="O77" s="9" t="str">
        <f t="shared" si="4"/>
        <v/>
      </c>
      <c r="P77" s="9" t="str">
        <f t="shared" si="5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F16" sqref="F16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기타특별회계 세외수입 징수현황"</f>
        <v>2023년  2월  서구  기타특별회계 세외수입 징수현황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tr">
        <f>'군구세외 일반회계'!L3:M3</f>
        <v>서구</v>
      </c>
      <c r="M3" s="124"/>
      <c r="O3" s="3">
        <f>COUNTIF(O7:P77,"err")</f>
        <v>0</v>
      </c>
    </row>
    <row r="4" spans="2:16" s="4" customFormat="1" ht="18.75" customHeight="1" thickBot="1" x14ac:dyDescent="0.2">
      <c r="B4" s="129" t="str">
        <f>'군구세외 일반회계'!B4:D4</f>
        <v xml:space="preserve">2023년  2월  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2" t="s">
        <v>18</v>
      </c>
      <c r="C7" s="123"/>
      <c r="D7" s="123"/>
      <c r="E7" s="26">
        <f t="shared" ref="E7:K7" si="0">E8+E40+E62</f>
        <v>10013823735</v>
      </c>
      <c r="F7" s="26">
        <f t="shared" si="0"/>
        <v>10932446457</v>
      </c>
      <c r="G7" s="26">
        <f t="shared" si="0"/>
        <v>1428665125</v>
      </c>
      <c r="H7" s="26">
        <f t="shared" si="0"/>
        <v>8089310</v>
      </c>
      <c r="I7" s="26">
        <f t="shared" si="0"/>
        <v>9495692022</v>
      </c>
      <c r="J7" s="26">
        <f t="shared" si="0"/>
        <v>9077528562</v>
      </c>
      <c r="K7" s="26">
        <f t="shared" si="0"/>
        <v>418163460</v>
      </c>
      <c r="L7" s="27">
        <f>IFERROR(G7/E7,0)*100</f>
        <v>14.266929025388922</v>
      </c>
      <c r="M7" s="28">
        <f>IFERROR(G7/F7,0)*100</f>
        <v>13.068119113313671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7" t="s">
        <v>19</v>
      </c>
      <c r="C8" s="128"/>
      <c r="D8" s="128"/>
      <c r="E8" s="29">
        <f t="shared" ref="E8:K8" si="1">E9+E12+E22+E28+E34+E36</f>
        <v>2191853240</v>
      </c>
      <c r="F8" s="29">
        <f t="shared" si="1"/>
        <v>716894210</v>
      </c>
      <c r="G8" s="29">
        <f t="shared" si="1"/>
        <v>716894210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7" si="2">IFERROR(G8/E8,0)*100</f>
        <v>32.707217660248098</v>
      </c>
      <c r="M8" s="30">
        <f t="shared" ref="M8:M77" si="3">IFERROR(G8/F8,0)*100</f>
        <v>100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0</v>
      </c>
      <c r="G9" s="33">
        <f t="shared" si="6"/>
        <v>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f>F10-G10-H10</f>
        <v>0</v>
      </c>
      <c r="J10" s="37">
        <f>I10-K10</f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f>F11-G11-H11</f>
        <v>0</v>
      </c>
      <c r="J11" s="37">
        <f>I11-K11</f>
        <v>0</v>
      </c>
      <c r="K11" s="37">
        <v>0</v>
      </c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1801094000</v>
      </c>
      <c r="F12" s="33">
        <v>231301350</v>
      </c>
      <c r="G12" s="33">
        <v>231301350</v>
      </c>
      <c r="H12" s="33">
        <v>0</v>
      </c>
      <c r="I12" s="33">
        <f>SUM(I13:I21)</f>
        <v>0</v>
      </c>
      <c r="J12" s="33">
        <f>SUM(J13:J21)</f>
        <v>0</v>
      </c>
      <c r="K12" s="33">
        <v>0</v>
      </c>
      <c r="L12" s="33">
        <f t="shared" si="2"/>
        <v>12.842269753827395</v>
      </c>
      <c r="M12" s="34">
        <f t="shared" si="3"/>
        <v>100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f t="shared" ref="I13:I21" si="7">F13-G13-H13</f>
        <v>0</v>
      </c>
      <c r="J13" s="37">
        <f t="shared" ref="J13:J21" si="8">I13-K13</f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f t="shared" si="7"/>
        <v>0</v>
      </c>
      <c r="J14" s="37">
        <f t="shared" si="8"/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f t="shared" si="7"/>
        <v>0</v>
      </c>
      <c r="J15" s="37">
        <f t="shared" si="8"/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f t="shared" si="7"/>
        <v>0</v>
      </c>
      <c r="J16" s="37">
        <f t="shared" si="8"/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f t="shared" si="7"/>
        <v>0</v>
      </c>
      <c r="J17" s="37">
        <f t="shared" si="8"/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f t="shared" si="7"/>
        <v>0</v>
      </c>
      <c r="J18" s="37">
        <f t="shared" si="8"/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f t="shared" si="7"/>
        <v>0</v>
      </c>
      <c r="J19" s="37">
        <f t="shared" si="8"/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1801094000</v>
      </c>
      <c r="F20" s="36">
        <v>231301350</v>
      </c>
      <c r="G20" s="36">
        <v>231301350</v>
      </c>
      <c r="H20" s="36">
        <v>0</v>
      </c>
      <c r="I20" s="37">
        <f t="shared" si="7"/>
        <v>0</v>
      </c>
      <c r="J20" s="37">
        <f t="shared" si="8"/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f t="shared" si="7"/>
        <v>0</v>
      </c>
      <c r="J21" s="37">
        <f t="shared" si="8"/>
        <v>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f>SUM(I23:I27)</f>
        <v>0</v>
      </c>
      <c r="J22" s="33">
        <f>SUM(J23:J27)</f>
        <v>0</v>
      </c>
      <c r="K22" s="33"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32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f>F23-G23-H23</f>
        <v>0</v>
      </c>
      <c r="J23" s="37">
        <f>I23-K23</f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32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f>F24-G24-H24</f>
        <v>0</v>
      </c>
      <c r="J24" s="37">
        <f>I24-K24</f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32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f>F25-G25-H25</f>
        <v>0</v>
      </c>
      <c r="J25" s="37">
        <f>I25-K25</f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32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f>F26-G26-H26</f>
        <v>0</v>
      </c>
      <c r="J26" s="37">
        <f>I26-K26</f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32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f>F27-G27-H27</f>
        <v>0</v>
      </c>
      <c r="J27" s="37">
        <f>I27-K27</f>
        <v>0</v>
      </c>
      <c r="K27" s="37">
        <v>0</v>
      </c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f>SUM(I29:I33)</f>
        <v>0</v>
      </c>
      <c r="J28" s="33">
        <f>SUM(J29:J33)</f>
        <v>0</v>
      </c>
      <c r="K28" s="33"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32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f>F29-G29-H29</f>
        <v>0</v>
      </c>
      <c r="J29" s="37">
        <f>I29-K29</f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32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f>F30-G30-H30</f>
        <v>0</v>
      </c>
      <c r="J30" s="37">
        <f>I30-K30</f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32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f>F31-G31-H31</f>
        <v>0</v>
      </c>
      <c r="J31" s="37">
        <f>I31-K31</f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32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f>F32-G32-H32</f>
        <v>0</v>
      </c>
      <c r="J32" s="37">
        <f>I32-K32</f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32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f>F33-G33-H33</f>
        <v>0</v>
      </c>
      <c r="J33" s="37">
        <f>I33-K33</f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f>I35</f>
        <v>0</v>
      </c>
      <c r="J34" s="33">
        <f>J35</f>
        <v>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f>F35-G35-H35</f>
        <v>0</v>
      </c>
      <c r="J35" s="37">
        <f>I35-K35</f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390759240</v>
      </c>
      <c r="F36" s="33">
        <v>485592860</v>
      </c>
      <c r="G36" s="33">
        <v>485592860</v>
      </c>
      <c r="H36" s="33">
        <v>0</v>
      </c>
      <c r="I36" s="33">
        <f>SUM(I37:I39)</f>
        <v>0</v>
      </c>
      <c r="J36" s="33">
        <f>SUM(J37:J39)</f>
        <v>0</v>
      </c>
      <c r="K36" s="33">
        <v>0</v>
      </c>
      <c r="L36" s="39">
        <f t="shared" si="2"/>
        <v>124.26906654849672</v>
      </c>
      <c r="M36" s="40">
        <f t="shared" si="3"/>
        <v>100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32"/>
      <c r="C37" s="35" t="s">
        <v>47</v>
      </c>
      <c r="D37" s="35"/>
      <c r="E37" s="36">
        <v>390759240</v>
      </c>
      <c r="F37" s="36">
        <v>485592860</v>
      </c>
      <c r="G37" s="36">
        <v>485592860</v>
      </c>
      <c r="H37" s="36">
        <v>0</v>
      </c>
      <c r="I37" s="37">
        <f>F37-G37-H37</f>
        <v>0</v>
      </c>
      <c r="J37" s="37">
        <f>I37-K37</f>
        <v>0</v>
      </c>
      <c r="K37" s="37">
        <v>0</v>
      </c>
      <c r="L37" s="41">
        <f t="shared" si="2"/>
        <v>124.26906654849672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32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f>F38-G38-H38</f>
        <v>0</v>
      </c>
      <c r="J38" s="37">
        <f>I38-K38</f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32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f>F39-G39-H39</f>
        <v>0</v>
      </c>
      <c r="J39" s="37">
        <f>I39-K39</f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0" t="s">
        <v>50</v>
      </c>
      <c r="C40" s="131"/>
      <c r="D40" s="131"/>
      <c r="E40" s="43">
        <v>4669970495</v>
      </c>
      <c r="F40" s="43">
        <v>9239909947</v>
      </c>
      <c r="G40" s="43">
        <v>154292075</v>
      </c>
      <c r="H40" s="43">
        <v>8089310</v>
      </c>
      <c r="I40" s="43">
        <f>I41+I46+I48+I52+I60</f>
        <v>9077528562</v>
      </c>
      <c r="J40" s="43">
        <f>J41+J46+J48+J52+J60</f>
        <v>9077528562</v>
      </c>
      <c r="K40" s="43">
        <v>0</v>
      </c>
      <c r="L40" s="44">
        <f t="shared" si="2"/>
        <v>3.3039196963920006</v>
      </c>
      <c r="M40" s="45">
        <f t="shared" si="3"/>
        <v>1.6698439258068236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f>SUM(I42:I45)</f>
        <v>0</v>
      </c>
      <c r="J41" s="33">
        <f>SUM(J42:J45)</f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f>F42-G42-H42</f>
        <v>0</v>
      </c>
      <c r="J42" s="37">
        <f>I42-K42</f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f>F43-G43-H43</f>
        <v>0</v>
      </c>
      <c r="J43" s="37">
        <f>I43-K43</f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f>F44-G44-H44</f>
        <v>0</v>
      </c>
      <c r="J44" s="37">
        <f>I44-K44</f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f>F45-G45-H45</f>
        <v>0</v>
      </c>
      <c r="J45" s="37">
        <f>I45-K45</f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f>I47</f>
        <v>0</v>
      </c>
      <c r="J46" s="33">
        <f>J47</f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f>F47-G47-H47</f>
        <v>0</v>
      </c>
      <c r="J47" s="37">
        <f>I47-K47</f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f>SUM(I49:I51)</f>
        <v>0</v>
      </c>
      <c r="J48" s="33">
        <f>SUM(J49:J51)</f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f>F49-G49-H49</f>
        <v>0</v>
      </c>
      <c r="J49" s="37">
        <f>I49-K49</f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f>F50-G50-H50</f>
        <v>0</v>
      </c>
      <c r="J50" s="37">
        <f>I50-K50</f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f>F51-G51-H51</f>
        <v>0</v>
      </c>
      <c r="J51" s="37">
        <f>I51-K51</f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53231960</v>
      </c>
      <c r="F52" s="33">
        <v>16348880</v>
      </c>
      <c r="G52" s="33">
        <v>10613140</v>
      </c>
      <c r="H52" s="33">
        <v>0</v>
      </c>
      <c r="I52" s="33">
        <f>SUM(I53:I59)</f>
        <v>5735740</v>
      </c>
      <c r="J52" s="33">
        <f>SUM(J53:J59)</f>
        <v>5735740</v>
      </c>
      <c r="K52" s="33">
        <v>0</v>
      </c>
      <c r="L52" s="39">
        <f t="shared" si="2"/>
        <v>19.93753376730821</v>
      </c>
      <c r="M52" s="40">
        <f t="shared" si="3"/>
        <v>64.916618141426198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f t="shared" ref="I53:I59" si="9">F53-G53-H53</f>
        <v>0</v>
      </c>
      <c r="J53" s="37">
        <f t="shared" ref="J53:J59" si="10">I53-K53</f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f t="shared" si="9"/>
        <v>0</v>
      </c>
      <c r="J54" s="37">
        <f t="shared" si="10"/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f t="shared" si="9"/>
        <v>0</v>
      </c>
      <c r="J55" s="37">
        <f t="shared" si="10"/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f t="shared" si="9"/>
        <v>0</v>
      </c>
      <c r="J56" s="37">
        <f t="shared" si="10"/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f t="shared" si="9"/>
        <v>0</v>
      </c>
      <c r="J57" s="37">
        <f t="shared" si="10"/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f t="shared" si="9"/>
        <v>0</v>
      </c>
      <c r="J58" s="37">
        <f t="shared" si="10"/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53231960</v>
      </c>
      <c r="F59" s="47">
        <v>16348880</v>
      </c>
      <c r="G59" s="47">
        <v>10613140</v>
      </c>
      <c r="H59" s="47">
        <v>0</v>
      </c>
      <c r="I59" s="37">
        <f t="shared" si="9"/>
        <v>5735740</v>
      </c>
      <c r="J59" s="37">
        <f t="shared" si="10"/>
        <v>5735740</v>
      </c>
      <c r="K59" s="37">
        <v>0</v>
      </c>
      <c r="L59" s="41">
        <f t="shared" si="2"/>
        <v>19.93753376730821</v>
      </c>
      <c r="M59" s="42">
        <f t="shared" si="3"/>
        <v>64.916618141426198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4616738535</v>
      </c>
      <c r="F60" s="50">
        <v>9223561067</v>
      </c>
      <c r="G60" s="50">
        <v>143678935</v>
      </c>
      <c r="H60" s="50">
        <v>8089310</v>
      </c>
      <c r="I60" s="50">
        <f>I61</f>
        <v>9071792822</v>
      </c>
      <c r="J60" s="50">
        <f>J61</f>
        <v>9071792822</v>
      </c>
      <c r="K60" s="50">
        <v>0</v>
      </c>
      <c r="L60" s="39">
        <f t="shared" si="2"/>
        <v>3.1121306504744481</v>
      </c>
      <c r="M60" s="40">
        <f t="shared" si="3"/>
        <v>1.557738209313251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4616738535</v>
      </c>
      <c r="F61" s="47">
        <v>9223561067</v>
      </c>
      <c r="G61" s="47">
        <v>143678935</v>
      </c>
      <c r="H61" s="47">
        <v>8089310</v>
      </c>
      <c r="I61" s="37">
        <f>F61-G61-H61</f>
        <v>9071792822</v>
      </c>
      <c r="J61" s="37">
        <f>I61-K61</f>
        <v>9071792822</v>
      </c>
      <c r="K61" s="37">
        <v>0</v>
      </c>
      <c r="L61" s="41">
        <f>IFERROR(G61/E61,0)*100</f>
        <v>3.1121306504744481</v>
      </c>
      <c r="M61" s="42">
        <f>IFERROR(G61/F61,0)*100</f>
        <v>1.557738209313251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30" t="s">
        <v>73</v>
      </c>
      <c r="C62" s="131"/>
      <c r="D62" s="131"/>
      <c r="E62" s="43">
        <v>3152000000</v>
      </c>
      <c r="F62" s="43">
        <v>975642300</v>
      </c>
      <c r="G62" s="43">
        <v>557478840</v>
      </c>
      <c r="H62" s="43">
        <v>0</v>
      </c>
      <c r="I62" s="43">
        <f>I63+I65+I67+I69+I72+I74+I76</f>
        <v>418163460</v>
      </c>
      <c r="J62" s="43">
        <f>J63+J65+J67+J69+J72+J74+J76</f>
        <v>0</v>
      </c>
      <c r="K62" s="43">
        <v>418163460</v>
      </c>
      <c r="L62" s="44">
        <f t="shared" si="2"/>
        <v>17.686511421319796</v>
      </c>
      <c r="M62" s="45">
        <f t="shared" si="3"/>
        <v>57.139675063289076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0</v>
      </c>
      <c r="G63" s="50">
        <v>0</v>
      </c>
      <c r="H63" s="50">
        <v>0</v>
      </c>
      <c r="I63" s="50">
        <f>I64</f>
        <v>0</v>
      </c>
      <c r="J63" s="50">
        <f>J64</f>
        <v>0</v>
      </c>
      <c r="K63" s="50">
        <v>0</v>
      </c>
      <c r="L63" s="39">
        <f t="shared" si="2"/>
        <v>0</v>
      </c>
      <c r="M63" s="40">
        <f t="shared" si="3"/>
        <v>0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f>F64-G64-H64</f>
        <v>0</v>
      </c>
      <c r="J64" s="37">
        <f>I64-K64</f>
        <v>0</v>
      </c>
      <c r="K64" s="37">
        <v>0</v>
      </c>
      <c r="L64" s="41">
        <f t="shared" si="2"/>
        <v>0</v>
      </c>
      <c r="M64" s="42">
        <f t="shared" si="3"/>
        <v>0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0</v>
      </c>
      <c r="G65" s="51">
        <v>0</v>
      </c>
      <c r="H65" s="51">
        <v>0</v>
      </c>
      <c r="I65" s="51">
        <f>I66</f>
        <v>0</v>
      </c>
      <c r="J65" s="51">
        <f>J66</f>
        <v>0</v>
      </c>
      <c r="K65" s="51"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47">
        <v>0</v>
      </c>
      <c r="G66" s="47">
        <v>0</v>
      </c>
      <c r="H66" s="47">
        <v>0</v>
      </c>
      <c r="I66" s="37">
        <f>F66-G66-H66</f>
        <v>0</v>
      </c>
      <c r="J66" s="37">
        <f>I66-K66</f>
        <v>0</v>
      </c>
      <c r="K66" s="37">
        <v>0</v>
      </c>
      <c r="L66" s="41">
        <f>IFERROR(G66/E66,0)*100</f>
        <v>0</v>
      </c>
      <c r="M66" s="42">
        <f>IFERROR(G66/F66,0)*100</f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0</v>
      </c>
      <c r="G67" s="51">
        <v>0</v>
      </c>
      <c r="H67" s="51">
        <v>0</v>
      </c>
      <c r="I67" s="51">
        <f>I68</f>
        <v>0</v>
      </c>
      <c r="J67" s="51">
        <f>J68</f>
        <v>0</v>
      </c>
      <c r="K67" s="51">
        <v>0</v>
      </c>
      <c r="L67" s="53">
        <f t="shared" si="2"/>
        <v>0</v>
      </c>
      <c r="M67" s="54">
        <f t="shared" si="3"/>
        <v>0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f>F68-G68-H68</f>
        <v>0</v>
      </c>
      <c r="J68" s="37">
        <f>I68-K68</f>
        <v>0</v>
      </c>
      <c r="K68" s="37">
        <v>0</v>
      </c>
      <c r="L68" s="41">
        <f t="shared" si="2"/>
        <v>0</v>
      </c>
      <c r="M68" s="42">
        <f t="shared" si="3"/>
        <v>0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3120000000</v>
      </c>
      <c r="F69" s="52">
        <v>967236000</v>
      </c>
      <c r="G69" s="52">
        <v>549940440</v>
      </c>
      <c r="H69" s="52">
        <v>0</v>
      </c>
      <c r="I69" s="52">
        <f>SUM(I70:I71)</f>
        <v>417295560</v>
      </c>
      <c r="J69" s="52">
        <f>SUM(J70:J71)</f>
        <v>0</v>
      </c>
      <c r="K69" s="52">
        <v>417295560</v>
      </c>
      <c r="L69" s="53">
        <f t="shared" si="2"/>
        <v>17.626296153846155</v>
      </c>
      <c r="M69" s="54">
        <f t="shared" si="3"/>
        <v>56.856903589196428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3120000000</v>
      </c>
      <c r="F70" s="55">
        <v>967236000</v>
      </c>
      <c r="G70" s="55">
        <v>549940440</v>
      </c>
      <c r="H70" s="55">
        <v>0</v>
      </c>
      <c r="I70" s="37">
        <f>F70-G70-H70</f>
        <v>417295560</v>
      </c>
      <c r="J70" s="37">
        <f>I70-K70</f>
        <v>0</v>
      </c>
      <c r="K70" s="37">
        <v>417295560</v>
      </c>
      <c r="L70" s="56">
        <f t="shared" si="2"/>
        <v>17.626296153846155</v>
      </c>
      <c r="M70" s="57">
        <f t="shared" si="3"/>
        <v>56.856903589196428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0</v>
      </c>
      <c r="F71" s="55">
        <v>0</v>
      </c>
      <c r="G71" s="55">
        <v>0</v>
      </c>
      <c r="H71" s="55">
        <v>0</v>
      </c>
      <c r="I71" s="37">
        <f>F71-G71-H71</f>
        <v>0</v>
      </c>
      <c r="J71" s="37">
        <f>I71-K71</f>
        <v>0</v>
      </c>
      <c r="K71" s="37">
        <v>0</v>
      </c>
      <c r="L71" s="56">
        <f t="shared" si="2"/>
        <v>0</v>
      </c>
      <c r="M71" s="57">
        <f t="shared" si="3"/>
        <v>0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0</v>
      </c>
      <c r="G72" s="51">
        <v>0</v>
      </c>
      <c r="H72" s="51">
        <v>0</v>
      </c>
      <c r="I72" s="51">
        <f>I73</f>
        <v>0</v>
      </c>
      <c r="J72" s="51">
        <f>J73</f>
        <v>0</v>
      </c>
      <c r="K72" s="51">
        <v>0</v>
      </c>
      <c r="L72" s="53">
        <f t="shared" si="2"/>
        <v>0</v>
      </c>
      <c r="M72" s="54">
        <f t="shared" si="3"/>
        <v>0</v>
      </c>
      <c r="O72" s="9" t="str">
        <f t="shared" ref="O72:O77" si="11">IF(F72=G72+H72+I72,"","err")</f>
        <v/>
      </c>
      <c r="P72" s="9" t="str">
        <f t="shared" ref="P72:P77" si="12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0</v>
      </c>
      <c r="G73" s="47">
        <v>0</v>
      </c>
      <c r="H73" s="47">
        <v>0</v>
      </c>
      <c r="I73" s="37">
        <f>F73-G73-H73</f>
        <v>0</v>
      </c>
      <c r="J73" s="37">
        <f>I73-K73</f>
        <v>0</v>
      </c>
      <c r="K73" s="37">
        <v>0</v>
      </c>
      <c r="L73" s="41">
        <f>IFERROR(G73/E73,0)*100</f>
        <v>0</v>
      </c>
      <c r="M73" s="42">
        <f>IFERROR(G73/F73,0)*100</f>
        <v>0</v>
      </c>
      <c r="O73" s="9" t="str">
        <f t="shared" si="11"/>
        <v/>
      </c>
      <c r="P73" s="9" t="str">
        <f t="shared" si="12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32000000</v>
      </c>
      <c r="F74" s="51">
        <v>8406300</v>
      </c>
      <c r="G74" s="51">
        <v>7538400</v>
      </c>
      <c r="H74" s="51">
        <v>0</v>
      </c>
      <c r="I74" s="51">
        <f>I75</f>
        <v>867900</v>
      </c>
      <c r="J74" s="51">
        <f>J75</f>
        <v>0</v>
      </c>
      <c r="K74" s="51">
        <v>867900</v>
      </c>
      <c r="L74" s="53">
        <f>IFERROR(G74/E74,0)*100</f>
        <v>23.557500000000001</v>
      </c>
      <c r="M74" s="54">
        <f>IFERROR(G74/F74,0)*100</f>
        <v>89.675600442525251</v>
      </c>
      <c r="O74" s="9" t="str">
        <f t="shared" si="11"/>
        <v/>
      </c>
      <c r="P74" s="9" t="str">
        <f t="shared" si="12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32000000</v>
      </c>
      <c r="F75" s="64">
        <v>8406300</v>
      </c>
      <c r="G75" s="64">
        <v>7538400</v>
      </c>
      <c r="H75" s="64">
        <v>0</v>
      </c>
      <c r="I75" s="37">
        <f>F75-G75-H75</f>
        <v>867900</v>
      </c>
      <c r="J75" s="37">
        <f>I75-K75</f>
        <v>0</v>
      </c>
      <c r="K75" s="37">
        <v>867900</v>
      </c>
      <c r="L75" s="65">
        <f>IFERROR(G75/E75,0)*100</f>
        <v>23.557500000000001</v>
      </c>
      <c r="M75" s="66">
        <f>IFERROR(G75/F75,0)*100</f>
        <v>89.675600442525251</v>
      </c>
      <c r="O75" s="9" t="str">
        <f t="shared" si="11"/>
        <v/>
      </c>
      <c r="P75" s="9" t="str">
        <f t="shared" si="12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0</v>
      </c>
      <c r="G76" s="51">
        <v>0</v>
      </c>
      <c r="H76" s="51">
        <v>0</v>
      </c>
      <c r="I76" s="51">
        <f>I77</f>
        <v>0</v>
      </c>
      <c r="J76" s="51">
        <f>J77</f>
        <v>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11"/>
        <v/>
      </c>
      <c r="P76" s="9" t="str">
        <f t="shared" si="12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0</v>
      </c>
      <c r="G77" s="68">
        <v>0</v>
      </c>
      <c r="H77" s="68">
        <v>0</v>
      </c>
      <c r="I77" s="69">
        <f>F77-G77-H77</f>
        <v>0</v>
      </c>
      <c r="J77" s="69">
        <f>I77-K77</f>
        <v>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11"/>
        <v/>
      </c>
      <c r="P77" s="9" t="str">
        <f t="shared" si="12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ignoredErrors>
    <ignoredError sqref="B4:M8 B12:D19 B21:D27 B20:D20 B10:D11 I10:J11 L10:M11 B9:D9 L9:M9" unlockedFormula="1"/>
    <ignoredError sqref="I12:J27 I60:J71 I72:J77 L12:M27 L60:M71 L72:M77" formula="1" unlockedFormula="1"/>
    <ignoredError sqref="I28:J59 L28:M59" formula="1"/>
    <ignoredError sqref="E9:K9" formulaRange="1" unlockedFormula="1"/>
  </ignoredError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6"/>
  <sheetViews>
    <sheetView showGridLines="0" zoomScaleNormal="100" workbookViewId="0">
      <pane ySplit="9" topLeftCell="A10" activePane="bottomLeft" state="frozen"/>
      <selection pane="bottomLeft" activeCell="H16" sqref="H16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과목별 세외수입 징수현황"</f>
        <v>2023년  2월  서구  과목별 세외수입 징수현황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tr">
        <f>'군구세외 일반회계'!L3:M3</f>
        <v>서구</v>
      </c>
      <c r="M3" s="124"/>
      <c r="O3" s="3">
        <f>COUNTIF(O7:P36,"err")</f>
        <v>0</v>
      </c>
    </row>
    <row r="4" spans="2:16" s="4" customFormat="1" ht="18.75" customHeight="1" thickBot="1" x14ac:dyDescent="0.2">
      <c r="B4" s="129" t="str">
        <f>'군구세외 일반회계'!B4:D4</f>
        <v xml:space="preserve">2023년  2월  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44" t="s">
        <v>115</v>
      </c>
      <c r="C7" s="145"/>
      <c r="D7" s="145"/>
      <c r="E7" s="77">
        <f>SUM(E8:E9)</f>
        <v>6376000000</v>
      </c>
      <c r="F7" s="77">
        <f>SUM(F8:F9)</f>
        <v>30296040096</v>
      </c>
      <c r="G7" s="77">
        <f>SUM(G8:G9)</f>
        <v>1145711478</v>
      </c>
      <c r="H7" s="77">
        <f>SUM(H8:H9)</f>
        <v>33815140</v>
      </c>
      <c r="I7" s="77">
        <f>F7-G7-H7</f>
        <v>29116513478</v>
      </c>
      <c r="J7" s="77">
        <f>I7-K7</f>
        <v>27924458768</v>
      </c>
      <c r="K7" s="77">
        <f>SUM(K8:K9)</f>
        <v>1192054710</v>
      </c>
      <c r="L7" s="78">
        <f t="shared" ref="L7:L12" si="0">IFERROR(G7/E7,0)*100</f>
        <v>17.969126066499371</v>
      </c>
      <c r="M7" s="79">
        <f t="shared" ref="M7:M12" si="1">IFERROR(G7/F7,0)*100</f>
        <v>3.7817202326427761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33"/>
      <c r="C8" s="80" t="s">
        <v>104</v>
      </c>
      <c r="D8" s="81"/>
      <c r="E8" s="82">
        <f t="shared" ref="E8:H9" si="2">E11+E32</f>
        <v>5676000000</v>
      </c>
      <c r="F8" s="82">
        <f t="shared" si="2"/>
        <v>2365528480</v>
      </c>
      <c r="G8" s="82">
        <f t="shared" si="2"/>
        <v>756959700</v>
      </c>
      <c r="H8" s="82">
        <f t="shared" si="2"/>
        <v>0</v>
      </c>
      <c r="I8" s="82">
        <f>F8-G8-H8</f>
        <v>1608568780</v>
      </c>
      <c r="J8" s="82">
        <f>I8-K8</f>
        <v>416514070</v>
      </c>
      <c r="K8" s="82">
        <f>K11+K32</f>
        <v>1192054710</v>
      </c>
      <c r="L8" s="83">
        <f t="shared" si="0"/>
        <v>13.336146934460889</v>
      </c>
      <c r="M8" s="84">
        <f t="shared" si="1"/>
        <v>31.999602050870259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34"/>
      <c r="C9" s="85" t="s">
        <v>105</v>
      </c>
      <c r="D9" s="86"/>
      <c r="E9" s="87">
        <f t="shared" si="2"/>
        <v>700000000</v>
      </c>
      <c r="F9" s="87">
        <f t="shared" si="2"/>
        <v>27930511616</v>
      </c>
      <c r="G9" s="87">
        <f t="shared" si="2"/>
        <v>388751778</v>
      </c>
      <c r="H9" s="87">
        <f t="shared" si="2"/>
        <v>33815140</v>
      </c>
      <c r="I9" s="87">
        <f>F9-G9-H9</f>
        <v>27507944698</v>
      </c>
      <c r="J9" s="87">
        <f>I9-K9</f>
        <v>27507944698</v>
      </c>
      <c r="K9" s="87">
        <f>K12+K33</f>
        <v>0</v>
      </c>
      <c r="L9" s="88">
        <f t="shared" si="0"/>
        <v>55.53596828571429</v>
      </c>
      <c r="M9" s="89">
        <f t="shared" si="1"/>
        <v>1.391853408719171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42" t="s">
        <v>113</v>
      </c>
      <c r="C10" s="143"/>
      <c r="D10" s="143"/>
      <c r="E10" s="90">
        <f>SUM(E11:E12)</f>
        <v>2556000000</v>
      </c>
      <c r="F10" s="90">
        <f>SUM(F11:F12)</f>
        <v>24040617274</v>
      </c>
      <c r="G10" s="90">
        <f>SUM(G11:G12)</f>
        <v>452866798</v>
      </c>
      <c r="H10" s="90">
        <f>SUM(H11:H12)</f>
        <v>33815140</v>
      </c>
      <c r="I10" s="90">
        <f>F10-G10-H10</f>
        <v>23553935336</v>
      </c>
      <c r="J10" s="90">
        <f>I10-K10</f>
        <v>22779176186</v>
      </c>
      <c r="K10" s="90">
        <f>SUM(K11:K12)</f>
        <v>774759150</v>
      </c>
      <c r="L10" s="90">
        <f t="shared" si="0"/>
        <v>17.717793348982784</v>
      </c>
      <c r="M10" s="91">
        <f t="shared" si="1"/>
        <v>1.883756946997267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35"/>
      <c r="C11" s="92" t="s">
        <v>104</v>
      </c>
      <c r="D11" s="92"/>
      <c r="E11" s="93">
        <f>E14+E17+E20+E23+E26+E29</f>
        <v>2556000000</v>
      </c>
      <c r="F11" s="93">
        <f t="shared" ref="F11:K11" si="5">F14+F17+F20+F23+F26+F29</f>
        <v>1398292480</v>
      </c>
      <c r="G11" s="93">
        <f t="shared" si="5"/>
        <v>207019260</v>
      </c>
      <c r="H11" s="93">
        <f t="shared" si="5"/>
        <v>0</v>
      </c>
      <c r="I11" s="93">
        <f t="shared" si="5"/>
        <v>1191273220</v>
      </c>
      <c r="J11" s="93">
        <f t="shared" si="5"/>
        <v>416514070</v>
      </c>
      <c r="K11" s="93">
        <f t="shared" si="5"/>
        <v>774759150</v>
      </c>
      <c r="L11" s="94">
        <f t="shared" si="0"/>
        <v>8.0993450704225349</v>
      </c>
      <c r="M11" s="95">
        <f t="shared" si="1"/>
        <v>14.805147203537846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36"/>
      <c r="C12" s="92" t="s">
        <v>105</v>
      </c>
      <c r="D12" s="92"/>
      <c r="E12" s="93">
        <f>E15+E18+E21+E24+E27+E30</f>
        <v>0</v>
      </c>
      <c r="F12" s="93">
        <f t="shared" ref="F12:K12" si="6">F15+F18+F21+F24+F27+F30</f>
        <v>22642324794</v>
      </c>
      <c r="G12" s="93">
        <f t="shared" si="6"/>
        <v>245847538</v>
      </c>
      <c r="H12" s="93">
        <f t="shared" si="6"/>
        <v>33815140</v>
      </c>
      <c r="I12" s="93">
        <f t="shared" si="6"/>
        <v>22362662116</v>
      </c>
      <c r="J12" s="93">
        <f t="shared" si="6"/>
        <v>22362662116</v>
      </c>
      <c r="K12" s="93">
        <f t="shared" si="6"/>
        <v>0</v>
      </c>
      <c r="L12" s="94">
        <f t="shared" si="0"/>
        <v>0</v>
      </c>
      <c r="M12" s="95">
        <f t="shared" si="1"/>
        <v>1.0857875250740474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6" t="s">
        <v>106</v>
      </c>
      <c r="C13" s="97"/>
      <c r="D13" s="97"/>
      <c r="E13" s="98">
        <v>0</v>
      </c>
      <c r="F13" s="98">
        <v>237685750</v>
      </c>
      <c r="G13" s="98">
        <v>6331720</v>
      </c>
      <c r="H13" s="98">
        <v>20732400</v>
      </c>
      <c r="I13" s="98">
        <v>210621630</v>
      </c>
      <c r="J13" s="98">
        <v>205503300</v>
      </c>
      <c r="K13" s="98">
        <v>5118330</v>
      </c>
      <c r="L13" s="98">
        <v>0</v>
      </c>
      <c r="M13" s="99">
        <v>2.663903915148468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100" t="s">
        <v>0</v>
      </c>
      <c r="C14" s="101" t="s">
        <v>104</v>
      </c>
      <c r="D14" s="101"/>
      <c r="E14" s="102"/>
      <c r="F14" s="102">
        <v>9892250</v>
      </c>
      <c r="G14" s="102">
        <v>2513010</v>
      </c>
      <c r="H14" s="102">
        <v>0</v>
      </c>
      <c r="I14" s="103">
        <v>7379240</v>
      </c>
      <c r="J14" s="103">
        <v>2260910</v>
      </c>
      <c r="K14" s="103">
        <v>5118330</v>
      </c>
      <c r="L14" s="103">
        <v>0</v>
      </c>
      <c r="M14" s="104">
        <v>25.403826227602416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5"/>
      <c r="C15" s="101" t="s">
        <v>105</v>
      </c>
      <c r="D15" s="101"/>
      <c r="E15" s="102"/>
      <c r="F15" s="102">
        <v>227793500</v>
      </c>
      <c r="G15" s="102">
        <v>3818710</v>
      </c>
      <c r="H15" s="102">
        <v>20732400</v>
      </c>
      <c r="I15" s="103">
        <v>203242390</v>
      </c>
      <c r="J15" s="103">
        <v>203242390</v>
      </c>
      <c r="K15" s="103"/>
      <c r="L15" s="103">
        <v>0</v>
      </c>
      <c r="M15" s="104">
        <v>1.6763911173936041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6" t="s">
        <v>107</v>
      </c>
      <c r="C16" s="97"/>
      <c r="D16" s="97"/>
      <c r="E16" s="98">
        <v>1416000000</v>
      </c>
      <c r="F16" s="98">
        <v>12419823589</v>
      </c>
      <c r="G16" s="98">
        <v>171274922</v>
      </c>
      <c r="H16" s="98">
        <v>0</v>
      </c>
      <c r="I16" s="98">
        <v>12248548667</v>
      </c>
      <c r="J16" s="98">
        <v>12248548667</v>
      </c>
      <c r="K16" s="98">
        <v>0</v>
      </c>
      <c r="L16" s="98">
        <v>12.095686581920905</v>
      </c>
      <c r="M16" s="99">
        <v>1.3790447245297019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100" t="s">
        <v>0</v>
      </c>
      <c r="C17" s="101" t="s">
        <v>104</v>
      </c>
      <c r="D17" s="101"/>
      <c r="E17" s="102">
        <v>1416000000</v>
      </c>
      <c r="F17" s="102">
        <v>240666110</v>
      </c>
      <c r="G17" s="102">
        <v>50660950</v>
      </c>
      <c r="H17" s="102">
        <v>0</v>
      </c>
      <c r="I17" s="103">
        <v>190005160</v>
      </c>
      <c r="J17" s="103">
        <v>190005160</v>
      </c>
      <c r="K17" s="103">
        <v>0</v>
      </c>
      <c r="L17" s="103">
        <v>3.5777507062146894</v>
      </c>
      <c r="M17" s="104">
        <v>21.050304922450444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5"/>
      <c r="C18" s="101" t="s">
        <v>105</v>
      </c>
      <c r="D18" s="101"/>
      <c r="E18" s="102"/>
      <c r="F18" s="102">
        <v>12179157479</v>
      </c>
      <c r="G18" s="102">
        <v>120613972</v>
      </c>
      <c r="H18" s="102">
        <v>0</v>
      </c>
      <c r="I18" s="103">
        <v>12058543507</v>
      </c>
      <c r="J18" s="103">
        <v>12058543507</v>
      </c>
      <c r="K18" s="103"/>
      <c r="L18" s="103">
        <v>0</v>
      </c>
      <c r="M18" s="104">
        <v>0.99033099956191162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6" t="s">
        <v>108</v>
      </c>
      <c r="C19" s="97"/>
      <c r="D19" s="97"/>
      <c r="E19" s="98">
        <v>840000000</v>
      </c>
      <c r="F19" s="98">
        <v>4001070789</v>
      </c>
      <c r="G19" s="98">
        <v>143533576</v>
      </c>
      <c r="H19" s="98">
        <v>0</v>
      </c>
      <c r="I19" s="98">
        <v>3857537213</v>
      </c>
      <c r="J19" s="98">
        <v>3809117213</v>
      </c>
      <c r="K19" s="98">
        <v>48420000</v>
      </c>
      <c r="L19" s="98">
        <v>17.087330476190477</v>
      </c>
      <c r="M19" s="99">
        <v>3.5873790684886582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100" t="s">
        <v>0</v>
      </c>
      <c r="C20" s="101" t="s">
        <v>104</v>
      </c>
      <c r="D20" s="101"/>
      <c r="E20" s="102">
        <v>840000000</v>
      </c>
      <c r="F20" s="102">
        <v>269554800</v>
      </c>
      <c r="G20" s="102">
        <v>92425600</v>
      </c>
      <c r="H20" s="102">
        <v>0</v>
      </c>
      <c r="I20" s="103">
        <v>177129200</v>
      </c>
      <c r="J20" s="103">
        <v>128709200</v>
      </c>
      <c r="K20" s="103">
        <v>48420000</v>
      </c>
      <c r="L20" s="103">
        <v>11.003047619047619</v>
      </c>
      <c r="M20" s="104">
        <v>34.288241203643935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5"/>
      <c r="C21" s="101" t="s">
        <v>105</v>
      </c>
      <c r="D21" s="101"/>
      <c r="E21" s="102"/>
      <c r="F21" s="102">
        <v>3731515989</v>
      </c>
      <c r="G21" s="102">
        <v>51107976</v>
      </c>
      <c r="H21" s="102">
        <v>0</v>
      </c>
      <c r="I21" s="103">
        <v>3680408013</v>
      </c>
      <c r="J21" s="103">
        <v>3680408013</v>
      </c>
      <c r="K21" s="103"/>
      <c r="L21" s="103">
        <v>0</v>
      </c>
      <c r="M21" s="104">
        <v>1.3696303633874098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6" t="s">
        <v>109</v>
      </c>
      <c r="C22" s="97"/>
      <c r="D22" s="97"/>
      <c r="E22" s="98">
        <v>0</v>
      </c>
      <c r="F22" s="98">
        <v>618705474</v>
      </c>
      <c r="G22" s="98">
        <v>2021000</v>
      </c>
      <c r="H22" s="98">
        <v>13082740</v>
      </c>
      <c r="I22" s="98">
        <v>603601734</v>
      </c>
      <c r="J22" s="98">
        <v>603601734</v>
      </c>
      <c r="K22" s="98">
        <v>0</v>
      </c>
      <c r="L22" s="98">
        <v>0</v>
      </c>
      <c r="M22" s="99">
        <v>0.32664976873956025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100" t="s">
        <v>0</v>
      </c>
      <c r="C23" s="101" t="s">
        <v>104</v>
      </c>
      <c r="D23" s="101"/>
      <c r="E23" s="102">
        <v>0</v>
      </c>
      <c r="F23" s="102">
        <v>0</v>
      </c>
      <c r="G23" s="102">
        <v>0</v>
      </c>
      <c r="H23" s="102">
        <v>0</v>
      </c>
      <c r="I23" s="103">
        <v>0</v>
      </c>
      <c r="J23" s="103">
        <v>0</v>
      </c>
      <c r="K23" s="103">
        <v>0</v>
      </c>
      <c r="L23" s="103">
        <v>0</v>
      </c>
      <c r="M23" s="104"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5"/>
      <c r="C24" s="101" t="s">
        <v>105</v>
      </c>
      <c r="D24" s="101"/>
      <c r="E24" s="102"/>
      <c r="F24" s="102">
        <v>618705474</v>
      </c>
      <c r="G24" s="102">
        <v>2021000</v>
      </c>
      <c r="H24" s="102">
        <v>13082740</v>
      </c>
      <c r="I24" s="103">
        <v>603601734</v>
      </c>
      <c r="J24" s="103">
        <v>603601734</v>
      </c>
      <c r="K24" s="103"/>
      <c r="L24" s="103">
        <v>0</v>
      </c>
      <c r="M24" s="104">
        <v>0.32664976873956025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6" t="s">
        <v>110</v>
      </c>
      <c r="C25" s="97"/>
      <c r="D25" s="97"/>
      <c r="E25" s="98">
        <v>0</v>
      </c>
      <c r="F25" s="98">
        <v>4509688333</v>
      </c>
      <c r="G25" s="98">
        <v>600000</v>
      </c>
      <c r="H25" s="98">
        <v>0</v>
      </c>
      <c r="I25" s="98">
        <v>4509088333</v>
      </c>
      <c r="J25" s="98">
        <v>3857553013</v>
      </c>
      <c r="K25" s="98">
        <v>651535320</v>
      </c>
      <c r="L25" s="98">
        <v>0</v>
      </c>
      <c r="M25" s="99">
        <v>1.3304688832029758E-2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100" t="s">
        <v>0</v>
      </c>
      <c r="C26" s="101" t="s">
        <v>104</v>
      </c>
      <c r="D26" s="101"/>
      <c r="E26" s="102">
        <v>0</v>
      </c>
      <c r="F26" s="102">
        <v>651535320</v>
      </c>
      <c r="G26" s="102">
        <v>0</v>
      </c>
      <c r="H26" s="102">
        <v>0</v>
      </c>
      <c r="I26" s="103">
        <v>651535320</v>
      </c>
      <c r="J26" s="103">
        <v>0</v>
      </c>
      <c r="K26" s="103">
        <v>651535320</v>
      </c>
      <c r="L26" s="103">
        <v>0</v>
      </c>
      <c r="M26" s="104">
        <v>0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5"/>
      <c r="C27" s="101" t="s">
        <v>105</v>
      </c>
      <c r="D27" s="101"/>
      <c r="E27" s="102"/>
      <c r="F27" s="102">
        <v>3858153013</v>
      </c>
      <c r="G27" s="102">
        <v>600000</v>
      </c>
      <c r="H27" s="102">
        <v>0</v>
      </c>
      <c r="I27" s="103">
        <v>3857553013</v>
      </c>
      <c r="J27" s="103">
        <v>3857553013</v>
      </c>
      <c r="K27" s="103"/>
      <c r="L27" s="103">
        <v>0</v>
      </c>
      <c r="M27" s="104">
        <v>1.5551482742605264E-2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6" t="s">
        <v>111</v>
      </c>
      <c r="C28" s="97"/>
      <c r="D28" s="97"/>
      <c r="E28" s="98">
        <v>300000000</v>
      </c>
      <c r="F28" s="98">
        <v>2253643339</v>
      </c>
      <c r="G28" s="98">
        <v>129105580</v>
      </c>
      <c r="H28" s="98">
        <v>0</v>
      </c>
      <c r="I28" s="98">
        <v>2124537759</v>
      </c>
      <c r="J28" s="98">
        <v>2054852259</v>
      </c>
      <c r="K28" s="98">
        <v>69685500</v>
      </c>
      <c r="L28" s="98">
        <v>43.035193333333332</v>
      </c>
      <c r="M28" s="99">
        <v>5.7287494327867998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100" t="s">
        <v>0</v>
      </c>
      <c r="C29" s="101" t="s">
        <v>104</v>
      </c>
      <c r="D29" s="101"/>
      <c r="E29" s="102">
        <v>300000000</v>
      </c>
      <c r="F29" s="102">
        <v>226644000</v>
      </c>
      <c r="G29" s="102">
        <v>61419700</v>
      </c>
      <c r="H29" s="102">
        <v>0</v>
      </c>
      <c r="I29" s="103">
        <v>165224300</v>
      </c>
      <c r="J29" s="103">
        <v>95538800</v>
      </c>
      <c r="K29" s="103">
        <v>69685500</v>
      </c>
      <c r="L29" s="103">
        <v>20.473233333333333</v>
      </c>
      <c r="M29" s="104">
        <v>27.099636434231662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5"/>
      <c r="C30" s="101" t="s">
        <v>105</v>
      </c>
      <c r="D30" s="101"/>
      <c r="E30" s="102"/>
      <c r="F30" s="102">
        <v>2026999339</v>
      </c>
      <c r="G30" s="102">
        <v>67685880</v>
      </c>
      <c r="H30" s="102">
        <v>0</v>
      </c>
      <c r="I30" s="103">
        <v>1959313459</v>
      </c>
      <c r="J30" s="103">
        <v>1959313459</v>
      </c>
      <c r="K30" s="103"/>
      <c r="L30" s="103">
        <v>0</v>
      </c>
      <c r="M30" s="104">
        <v>3.3392156917718658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37" t="s">
        <v>114</v>
      </c>
      <c r="C31" s="138"/>
      <c r="D31" s="138"/>
      <c r="E31" s="106">
        <f>SUM(E32:E33)</f>
        <v>3820000000</v>
      </c>
      <c r="F31" s="106">
        <f>SUM(F32:F33)</f>
        <v>6255422822</v>
      </c>
      <c r="G31" s="106">
        <f>SUM(G32:G33)</f>
        <v>692844680</v>
      </c>
      <c r="H31" s="106">
        <f>SUM(H32:H33)</f>
        <v>0</v>
      </c>
      <c r="I31" s="106">
        <f>F31-G31-H31</f>
        <v>5562578142</v>
      </c>
      <c r="J31" s="106">
        <f>I31-K31</f>
        <v>5145282582</v>
      </c>
      <c r="K31" s="106">
        <f>SUM(K32:K33)</f>
        <v>417295560</v>
      </c>
      <c r="L31" s="106">
        <f>IFERROR(G31/E31,0)*100</f>
        <v>18.137295287958118</v>
      </c>
      <c r="M31" s="107">
        <f>IFERROR(G31/F31,0)*100</f>
        <v>11.075904854317775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35"/>
      <c r="C32" s="92" t="s">
        <v>104</v>
      </c>
      <c r="D32" s="92"/>
      <c r="E32" s="93">
        <f>E35</f>
        <v>3120000000</v>
      </c>
      <c r="F32" s="93">
        <f t="shared" ref="F32:K32" si="7">F35</f>
        <v>967236000</v>
      </c>
      <c r="G32" s="93">
        <f t="shared" si="7"/>
        <v>549940440</v>
      </c>
      <c r="H32" s="93">
        <f t="shared" si="7"/>
        <v>0</v>
      </c>
      <c r="I32" s="93">
        <f t="shared" si="7"/>
        <v>417295560</v>
      </c>
      <c r="J32" s="93">
        <f t="shared" si="7"/>
        <v>0</v>
      </c>
      <c r="K32" s="93">
        <f t="shared" si="7"/>
        <v>417295560</v>
      </c>
      <c r="L32" s="94">
        <f>IFERROR(G32/E32,0)*100</f>
        <v>17.626296153846155</v>
      </c>
      <c r="M32" s="95">
        <f>IFERROR(G32/F32,0)*100</f>
        <v>56.856903589196428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39"/>
      <c r="C33" s="108" t="s">
        <v>105</v>
      </c>
      <c r="D33" s="108"/>
      <c r="E33" s="109">
        <f>E36</f>
        <v>700000000</v>
      </c>
      <c r="F33" s="109">
        <f t="shared" ref="F33:K33" si="8">F36</f>
        <v>5288186822</v>
      </c>
      <c r="G33" s="109">
        <f t="shared" si="8"/>
        <v>142904240</v>
      </c>
      <c r="H33" s="109">
        <f t="shared" si="8"/>
        <v>0</v>
      </c>
      <c r="I33" s="109">
        <f t="shared" si="8"/>
        <v>5145282582</v>
      </c>
      <c r="J33" s="109">
        <f t="shared" si="8"/>
        <v>5145282582</v>
      </c>
      <c r="K33" s="109">
        <f t="shared" si="8"/>
        <v>0</v>
      </c>
      <c r="L33" s="110">
        <f>IFERROR(G33/E33,0)*100</f>
        <v>20.414891428571426</v>
      </c>
      <c r="M33" s="111">
        <f>IFERROR(G33/F33,0)*100</f>
        <v>2.7023296417117391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6" t="s">
        <v>112</v>
      </c>
      <c r="C34" s="97"/>
      <c r="D34" s="97"/>
      <c r="E34" s="98">
        <v>3820000000</v>
      </c>
      <c r="F34" s="98">
        <v>6255422822</v>
      </c>
      <c r="G34" s="98">
        <v>692844680</v>
      </c>
      <c r="H34" s="98">
        <v>0</v>
      </c>
      <c r="I34" s="98">
        <v>5562578142</v>
      </c>
      <c r="J34" s="98">
        <v>5145282582</v>
      </c>
      <c r="K34" s="98">
        <v>417295560</v>
      </c>
      <c r="L34" s="98">
        <v>18.137295287958118</v>
      </c>
      <c r="M34" s="99">
        <v>11.075904854317775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40" t="s">
        <v>0</v>
      </c>
      <c r="C35" s="112" t="s">
        <v>104</v>
      </c>
      <c r="D35" s="112"/>
      <c r="E35" s="113">
        <v>3120000000</v>
      </c>
      <c r="F35" s="113">
        <v>967236000</v>
      </c>
      <c r="G35" s="113">
        <v>549940440</v>
      </c>
      <c r="H35" s="113"/>
      <c r="I35" s="114">
        <v>417295560</v>
      </c>
      <c r="J35" s="114">
        <v>0</v>
      </c>
      <c r="K35" s="114">
        <v>417295560</v>
      </c>
      <c r="L35" s="114">
        <v>17.626296153846155</v>
      </c>
      <c r="M35" s="115">
        <v>56.856903589196428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41"/>
      <c r="C36" s="116" t="s">
        <v>105</v>
      </c>
      <c r="D36" s="116"/>
      <c r="E36" s="117">
        <v>700000000</v>
      </c>
      <c r="F36" s="117">
        <v>5288186822</v>
      </c>
      <c r="G36" s="117">
        <v>142904240</v>
      </c>
      <c r="H36" s="117"/>
      <c r="I36" s="118">
        <v>5145282582</v>
      </c>
      <c r="J36" s="118">
        <v>5145282582</v>
      </c>
      <c r="K36" s="118"/>
      <c r="L36" s="118">
        <v>20.414891428571426</v>
      </c>
      <c r="M36" s="119">
        <v>2.7023296417117391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B9"/>
    <mergeCell ref="B11:B12"/>
    <mergeCell ref="B31:D31"/>
    <mergeCell ref="B32:B33"/>
    <mergeCell ref="B35:B36"/>
    <mergeCell ref="B10:D1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ignoredErrors>
    <ignoredError sqref="B4:M12 B31:H33 B16:D21 L3 B13:D15 B22:D30 B34:D36" unlockedFormula="1"/>
    <ignoredError sqref="I31:M33" formula="1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92"/>
  <sheetViews>
    <sheetView showGridLines="0" zoomScaleNormal="100" workbookViewId="0">
      <pane ySplit="7" topLeftCell="A8" activePane="bottomLeft" state="frozen"/>
      <selection pane="bottomLeft" activeCell="G19" sqref="G19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일반회계 세외수입 징수현황"</f>
        <v>2023년  2월  서구  일반회계 세외수입 징수현황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tr">
        <f>'군구세외 일반회계'!L3:M3</f>
        <v>서구</v>
      </c>
      <c r="M3" s="124"/>
      <c r="O3" s="3">
        <f>COUNTIF(O7:P92,"err")</f>
        <v>0</v>
      </c>
    </row>
    <row r="4" spans="2:16" s="4" customFormat="1" ht="18.75" customHeight="1" thickBot="1" x14ac:dyDescent="0.2">
      <c r="B4" s="129" t="str">
        <f>'군구세외 일반회계'!B4:D4</f>
        <v xml:space="preserve">2023년  2월  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2" t="s">
        <v>18</v>
      </c>
      <c r="C7" s="123"/>
      <c r="D7" s="123"/>
      <c r="E7" s="26">
        <f t="shared" ref="E7:K7" si="0">E8+E40+E73</f>
        <v>13552090</v>
      </c>
      <c r="F7" s="26">
        <f t="shared" si="0"/>
        <v>1226044824</v>
      </c>
      <c r="G7" s="26">
        <f t="shared" si="0"/>
        <v>208439370</v>
      </c>
      <c r="H7" s="26">
        <f t="shared" si="0"/>
        <v>0</v>
      </c>
      <c r="I7" s="26">
        <f t="shared" si="0"/>
        <v>1017605454</v>
      </c>
      <c r="J7" s="26">
        <f t="shared" si="0"/>
        <v>1017605454</v>
      </c>
      <c r="K7" s="26">
        <f t="shared" si="0"/>
        <v>0</v>
      </c>
      <c r="L7" s="27">
        <f>IFERROR(G7/E7,0)*100</f>
        <v>1538.0606976488498</v>
      </c>
      <c r="M7" s="28">
        <f>IFERROR(G7/F7,0)*100</f>
        <v>17.000958359741013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7" t="s">
        <v>19</v>
      </c>
      <c r="C8" s="128"/>
      <c r="D8" s="128"/>
      <c r="E8" s="29">
        <f t="shared" ref="E8:K8" si="1">E9+E12+E22+E28+E34+E36</f>
        <v>13552090</v>
      </c>
      <c r="F8" s="29">
        <f t="shared" si="1"/>
        <v>13552090</v>
      </c>
      <c r="G8" s="29">
        <f t="shared" si="1"/>
        <v>13552090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92" si="2">IFERROR(G8/E8,0)*100</f>
        <v>100</v>
      </c>
      <c r="M8" s="30">
        <f t="shared" ref="M8:M92" si="3">IFERROR(G8/F8,0)*100</f>
        <v>100</v>
      </c>
      <c r="O8" s="9" t="str">
        <f t="shared" ref="O8:O83" si="4">IF(F8=G8+H8+I8,"","err")</f>
        <v/>
      </c>
      <c r="P8" s="9" t="str">
        <f t="shared" ref="P8:P83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13552090</v>
      </c>
      <c r="F9" s="33">
        <f t="shared" ref="F9:K9" si="6">SUM(F10:F11)</f>
        <v>13552090</v>
      </c>
      <c r="G9" s="33">
        <f t="shared" si="6"/>
        <v>13552090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100</v>
      </c>
      <c r="M9" s="34">
        <f t="shared" si="3"/>
        <v>100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f>F10-G10-H10</f>
        <v>0</v>
      </c>
      <c r="J10" s="37">
        <f>I10-K10</f>
        <v>0</v>
      </c>
      <c r="K10" s="37"/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13552090</v>
      </c>
      <c r="F11" s="36">
        <v>13552090</v>
      </c>
      <c r="G11" s="36">
        <v>13552090</v>
      </c>
      <c r="H11" s="36">
        <v>0</v>
      </c>
      <c r="I11" s="37">
        <f>F11-G11-H11</f>
        <v>0</v>
      </c>
      <c r="J11" s="37">
        <f>I11-K11</f>
        <v>0</v>
      </c>
      <c r="K11" s="37"/>
      <c r="L11" s="37">
        <f t="shared" si="2"/>
        <v>100</v>
      </c>
      <c r="M11" s="38">
        <f t="shared" si="3"/>
        <v>100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0</v>
      </c>
      <c r="G12" s="33">
        <v>0</v>
      </c>
      <c r="H12" s="33">
        <v>0</v>
      </c>
      <c r="I12" s="33">
        <f>SUM(I13:I21)</f>
        <v>0</v>
      </c>
      <c r="J12" s="33">
        <f>SUM(J13:J21)</f>
        <v>0</v>
      </c>
      <c r="K12" s="33">
        <f>SUM(K13:K21)</f>
        <v>0</v>
      </c>
      <c r="L12" s="33">
        <f t="shared" si="2"/>
        <v>0</v>
      </c>
      <c r="M12" s="34">
        <f t="shared" si="3"/>
        <v>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f t="shared" ref="I13:I21" si="7">F13-G13-H13</f>
        <v>0</v>
      </c>
      <c r="J13" s="37">
        <f t="shared" ref="J13:J21" si="8">I13-K13</f>
        <v>0</v>
      </c>
      <c r="K13" s="37"/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f t="shared" si="7"/>
        <v>0</v>
      </c>
      <c r="J14" s="37">
        <f t="shared" si="8"/>
        <v>0</v>
      </c>
      <c r="K14" s="37"/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f t="shared" si="7"/>
        <v>0</v>
      </c>
      <c r="J15" s="37">
        <f t="shared" si="8"/>
        <v>0</v>
      </c>
      <c r="K15" s="37"/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f t="shared" si="7"/>
        <v>0</v>
      </c>
      <c r="J16" s="37">
        <f t="shared" si="8"/>
        <v>0</v>
      </c>
      <c r="K16" s="37"/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f t="shared" si="7"/>
        <v>0</v>
      </c>
      <c r="J17" s="37">
        <f t="shared" si="8"/>
        <v>0</v>
      </c>
      <c r="K17" s="37"/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f t="shared" si="7"/>
        <v>0</v>
      </c>
      <c r="J18" s="37">
        <f t="shared" si="8"/>
        <v>0</v>
      </c>
      <c r="K18" s="37"/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f t="shared" si="7"/>
        <v>0</v>
      </c>
      <c r="J19" s="37">
        <f t="shared" si="8"/>
        <v>0</v>
      </c>
      <c r="K19" s="37"/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0</v>
      </c>
      <c r="F20" s="36">
        <v>0</v>
      </c>
      <c r="G20" s="36">
        <v>0</v>
      </c>
      <c r="H20" s="36">
        <v>0</v>
      </c>
      <c r="I20" s="37">
        <f t="shared" si="7"/>
        <v>0</v>
      </c>
      <c r="J20" s="37">
        <f t="shared" si="8"/>
        <v>0</v>
      </c>
      <c r="K20" s="37"/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f t="shared" si="7"/>
        <v>0</v>
      </c>
      <c r="J21" s="37">
        <f t="shared" si="8"/>
        <v>0</v>
      </c>
      <c r="K21" s="37"/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f>SUM(I23:I27)</f>
        <v>0</v>
      </c>
      <c r="J22" s="33">
        <f>SUM(J23:J27)</f>
        <v>0</v>
      </c>
      <c r="K22" s="33">
        <f>SUM(K23:K27)</f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32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f>F23-G23-H23</f>
        <v>0</v>
      </c>
      <c r="J23" s="37">
        <f>I23-K23</f>
        <v>0</v>
      </c>
      <c r="K23" s="37"/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32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f>F24-G24-H24</f>
        <v>0</v>
      </c>
      <c r="J24" s="37">
        <f>I24-K24</f>
        <v>0</v>
      </c>
      <c r="K24" s="37"/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32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32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f>F26-G26-H26</f>
        <v>0</v>
      </c>
      <c r="J26" s="37">
        <f>I26-K26</f>
        <v>0</v>
      </c>
      <c r="K26" s="37"/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32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f>F27-G27-H27</f>
        <v>0</v>
      </c>
      <c r="J27" s="37">
        <f>I27-K27</f>
        <v>0</v>
      </c>
      <c r="K27" s="37"/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f>SUM(I29:I33)</f>
        <v>0</v>
      </c>
      <c r="J28" s="33">
        <f>SUM(J29:J33)</f>
        <v>0</v>
      </c>
      <c r="K28" s="33">
        <f>SUM(K29:K33)</f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32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32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32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32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32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f>F33-G33-H33</f>
        <v>0</v>
      </c>
      <c r="J33" s="37">
        <f>I33-K33</f>
        <v>0</v>
      </c>
      <c r="K33" s="37"/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f>I35</f>
        <v>0</v>
      </c>
      <c r="J34" s="33">
        <f>J35</f>
        <v>0</v>
      </c>
      <c r="K34" s="33">
        <f>K35</f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f>F35-G35-H35</f>
        <v>0</v>
      </c>
      <c r="J35" s="37">
        <f>I35-K35</f>
        <v>0</v>
      </c>
      <c r="K35" s="37"/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0</v>
      </c>
      <c r="G36" s="33">
        <v>0</v>
      </c>
      <c r="H36" s="33">
        <v>0</v>
      </c>
      <c r="I36" s="33">
        <f>SUM(I37:I39)</f>
        <v>0</v>
      </c>
      <c r="J36" s="33">
        <f>SUM(J37:J39)</f>
        <v>0</v>
      </c>
      <c r="K36" s="33">
        <f>SUM(K37:K39)</f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32"/>
      <c r="C37" s="35" t="s">
        <v>47</v>
      </c>
      <c r="D37" s="35"/>
      <c r="E37" s="36">
        <v>0</v>
      </c>
      <c r="F37" s="36">
        <v>0</v>
      </c>
      <c r="G37" s="36">
        <v>0</v>
      </c>
      <c r="H37" s="36">
        <v>0</v>
      </c>
      <c r="I37" s="37">
        <f>F37-G37-H37</f>
        <v>0</v>
      </c>
      <c r="J37" s="37">
        <f>I37-K37</f>
        <v>0</v>
      </c>
      <c r="K37" s="37"/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32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32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f>F39-G39-H39</f>
        <v>0</v>
      </c>
      <c r="J39" s="37">
        <f>I39-K39</f>
        <v>0</v>
      </c>
      <c r="K39" s="37"/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0" t="s">
        <v>50</v>
      </c>
      <c r="C40" s="131"/>
      <c r="D40" s="131"/>
      <c r="E40" s="43">
        <v>0</v>
      </c>
      <c r="F40" s="43">
        <v>1206042734</v>
      </c>
      <c r="G40" s="43">
        <v>188537280</v>
      </c>
      <c r="H40" s="43">
        <v>0</v>
      </c>
      <c r="I40" s="43">
        <f>I41+I46+I48+I52+I60</f>
        <v>1017505454</v>
      </c>
      <c r="J40" s="43">
        <f>J41+J46+J48+J52+J60</f>
        <v>1017505454</v>
      </c>
      <c r="K40" s="43">
        <f>K41+K46+K48+K52+K60</f>
        <v>0</v>
      </c>
      <c r="L40" s="44">
        <f t="shared" si="2"/>
        <v>0</v>
      </c>
      <c r="M40" s="45">
        <f t="shared" si="3"/>
        <v>15.632719694325525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f>SUM(I42:I45)</f>
        <v>0</v>
      </c>
      <c r="J41" s="33">
        <f>SUM(J42:J45)</f>
        <v>0</v>
      </c>
      <c r="K41" s="33">
        <f>SUM(K42:K45)</f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f>F44-G44-H44</f>
        <v>0</v>
      </c>
      <c r="J44" s="37">
        <f>I44-K44</f>
        <v>0</v>
      </c>
      <c r="K44" s="37"/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f>F45-G45-H45</f>
        <v>0</v>
      </c>
      <c r="J45" s="37">
        <f>I45-K45</f>
        <v>0</v>
      </c>
      <c r="K45" s="37"/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f>I47</f>
        <v>0</v>
      </c>
      <c r="J46" s="33">
        <f>J47</f>
        <v>0</v>
      </c>
      <c r="K46" s="33">
        <f>K47</f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f>SUM(I49:I51)</f>
        <v>0</v>
      </c>
      <c r="J48" s="33">
        <f>SUM(J49:J51)</f>
        <v>0</v>
      </c>
      <c r="K48" s="33">
        <f>SUM(K49:K51)</f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0</v>
      </c>
      <c r="G52" s="33">
        <v>0</v>
      </c>
      <c r="H52" s="33">
        <v>0</v>
      </c>
      <c r="I52" s="33">
        <f>SUM(I53:I59)</f>
        <v>0</v>
      </c>
      <c r="J52" s="33">
        <f>SUM(J53:J59)</f>
        <v>0</v>
      </c>
      <c r="K52" s="33">
        <f>SUM(K53:K59)</f>
        <v>0</v>
      </c>
      <c r="L52" s="39">
        <f t="shared" si="2"/>
        <v>0</v>
      </c>
      <c r="M52" s="40">
        <f t="shared" si="3"/>
        <v>0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f t="shared" ref="I53:I59" si="9">F53-G53-H53</f>
        <v>0</v>
      </c>
      <c r="J53" s="37">
        <f t="shared" ref="J53:J59" si="10">I53-K53</f>
        <v>0</v>
      </c>
      <c r="K53" s="37"/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f t="shared" si="9"/>
        <v>0</v>
      </c>
      <c r="J54" s="37">
        <f t="shared" si="10"/>
        <v>0</v>
      </c>
      <c r="K54" s="37"/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f t="shared" si="9"/>
        <v>0</v>
      </c>
      <c r="J55" s="37">
        <f t="shared" si="10"/>
        <v>0</v>
      </c>
      <c r="K55" s="37"/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f t="shared" si="9"/>
        <v>0</v>
      </c>
      <c r="J56" s="37">
        <f t="shared" si="10"/>
        <v>0</v>
      </c>
      <c r="K56" s="37"/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f t="shared" si="9"/>
        <v>0</v>
      </c>
      <c r="J57" s="37">
        <f t="shared" si="10"/>
        <v>0</v>
      </c>
      <c r="K57" s="37"/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f t="shared" si="9"/>
        <v>0</v>
      </c>
      <c r="J58" s="37">
        <f t="shared" si="10"/>
        <v>0</v>
      </c>
      <c r="K58" s="37"/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0</v>
      </c>
      <c r="F59" s="47">
        <v>0</v>
      </c>
      <c r="G59" s="47">
        <v>0</v>
      </c>
      <c r="H59" s="47">
        <v>0</v>
      </c>
      <c r="I59" s="37">
        <f t="shared" si="9"/>
        <v>0</v>
      </c>
      <c r="J59" s="37">
        <f t="shared" si="10"/>
        <v>0</v>
      </c>
      <c r="K59" s="37"/>
      <c r="L59" s="41">
        <f t="shared" si="2"/>
        <v>0</v>
      </c>
      <c r="M59" s="42">
        <f t="shared" si="3"/>
        <v>0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1206042734</v>
      </c>
      <c r="G60" s="50">
        <v>188537280</v>
      </c>
      <c r="H60" s="50">
        <v>0</v>
      </c>
      <c r="I60" s="50">
        <f>SUM(I61:I72)</f>
        <v>1017505454</v>
      </c>
      <c r="J60" s="50">
        <f>SUM(J61:J72)</f>
        <v>1017505454</v>
      </c>
      <c r="K60" s="50">
        <f>SUM(K61:K72)</f>
        <v>0</v>
      </c>
      <c r="L60" s="39">
        <f t="shared" si="2"/>
        <v>0</v>
      </c>
      <c r="M60" s="40">
        <f t="shared" si="3"/>
        <v>15.632719694325525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60"/>
      <c r="C61" s="73" t="s">
        <v>90</v>
      </c>
      <c r="D61" s="35"/>
      <c r="E61" s="47">
        <v>0</v>
      </c>
      <c r="F61" s="47">
        <v>0</v>
      </c>
      <c r="G61" s="47">
        <v>0</v>
      </c>
      <c r="H61" s="47">
        <v>0</v>
      </c>
      <c r="I61" s="37">
        <f>F61-G61-H61</f>
        <v>0</v>
      </c>
      <c r="J61" s="37">
        <f>I61-K61</f>
        <v>0</v>
      </c>
      <c r="K61" s="37"/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61"/>
      <c r="C62" s="74" t="s">
        <v>91</v>
      </c>
      <c r="D62" s="35"/>
      <c r="E62" s="47">
        <v>0</v>
      </c>
      <c r="F62" s="47">
        <v>0</v>
      </c>
      <c r="G62" s="47">
        <v>0</v>
      </c>
      <c r="H62" s="47">
        <v>0</v>
      </c>
      <c r="I62" s="37">
        <f t="shared" ref="I62:I72" si="11">F62-G62-H62</f>
        <v>0</v>
      </c>
      <c r="J62" s="37">
        <f t="shared" ref="J62:J72" si="12">I62-K62</f>
        <v>0</v>
      </c>
      <c r="K62" s="37"/>
      <c r="L62" s="41"/>
      <c r="M62" s="42"/>
      <c r="O62" s="9"/>
      <c r="P62" s="9"/>
    </row>
    <row r="63" spans="2:16" s="5" customFormat="1" ht="20.100000000000001" customHeight="1" x14ac:dyDescent="0.15">
      <c r="B63" s="61"/>
      <c r="C63" s="74" t="s">
        <v>92</v>
      </c>
      <c r="D63" s="35"/>
      <c r="E63" s="47">
        <v>0</v>
      </c>
      <c r="F63" s="47">
        <v>0</v>
      </c>
      <c r="G63" s="47">
        <v>0</v>
      </c>
      <c r="H63" s="47">
        <v>0</v>
      </c>
      <c r="I63" s="37">
        <f t="shared" si="11"/>
        <v>0</v>
      </c>
      <c r="J63" s="37">
        <f t="shared" si="12"/>
        <v>0</v>
      </c>
      <c r="K63" s="37"/>
      <c r="L63" s="41"/>
      <c r="M63" s="42"/>
      <c r="O63" s="9"/>
      <c r="P63" s="9"/>
    </row>
    <row r="64" spans="2:16" s="5" customFormat="1" ht="20.100000000000001" customHeight="1" x14ac:dyDescent="0.15">
      <c r="B64" s="61"/>
      <c r="C64" s="74" t="s">
        <v>93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f t="shared" si="11"/>
        <v>0</v>
      </c>
      <c r="J64" s="37">
        <f t="shared" si="12"/>
        <v>0</v>
      </c>
      <c r="K64" s="37"/>
      <c r="L64" s="41"/>
      <c r="M64" s="42"/>
      <c r="O64" s="9"/>
      <c r="P64" s="9"/>
    </row>
    <row r="65" spans="2:16" s="5" customFormat="1" ht="20.100000000000001" customHeight="1" x14ac:dyDescent="0.15">
      <c r="B65" s="61"/>
      <c r="C65" s="74" t="s">
        <v>94</v>
      </c>
      <c r="D65" s="35"/>
      <c r="E65" s="47">
        <v>0</v>
      </c>
      <c r="F65" s="47">
        <v>0</v>
      </c>
      <c r="G65" s="47">
        <v>0</v>
      </c>
      <c r="H65" s="47">
        <v>0</v>
      </c>
      <c r="I65" s="37">
        <f t="shared" si="11"/>
        <v>0</v>
      </c>
      <c r="J65" s="37">
        <f t="shared" si="12"/>
        <v>0</v>
      </c>
      <c r="K65" s="37"/>
      <c r="L65" s="41"/>
      <c r="M65" s="42"/>
      <c r="O65" s="9"/>
      <c r="P65" s="9"/>
    </row>
    <row r="66" spans="2:16" s="5" customFormat="1" ht="20.100000000000001" customHeight="1" x14ac:dyDescent="0.15">
      <c r="B66" s="61"/>
      <c r="C66" s="74" t="s">
        <v>95</v>
      </c>
      <c r="D66" s="35"/>
      <c r="E66" s="47">
        <v>0</v>
      </c>
      <c r="F66" s="47">
        <v>69202500</v>
      </c>
      <c r="G66" s="47">
        <v>35447250</v>
      </c>
      <c r="H66" s="47">
        <v>0</v>
      </c>
      <c r="I66" s="37">
        <f t="shared" si="11"/>
        <v>33755250</v>
      </c>
      <c r="J66" s="37">
        <f t="shared" si="12"/>
        <v>33755250</v>
      </c>
      <c r="K66" s="37"/>
      <c r="L66" s="41"/>
      <c r="M66" s="42"/>
      <c r="O66" s="9"/>
      <c r="P66" s="9"/>
    </row>
    <row r="67" spans="2:16" s="5" customFormat="1" ht="20.100000000000001" customHeight="1" x14ac:dyDescent="0.15">
      <c r="B67" s="61"/>
      <c r="C67" s="74" t="s">
        <v>101</v>
      </c>
      <c r="D67" s="35"/>
      <c r="E67" s="47">
        <v>0</v>
      </c>
      <c r="F67" s="47">
        <v>0</v>
      </c>
      <c r="G67" s="47">
        <v>0</v>
      </c>
      <c r="H67" s="47">
        <v>0</v>
      </c>
      <c r="I67" s="37">
        <f t="shared" si="11"/>
        <v>0</v>
      </c>
      <c r="J67" s="37">
        <f t="shared" si="12"/>
        <v>0</v>
      </c>
      <c r="K67" s="37"/>
      <c r="L67" s="41"/>
      <c r="M67" s="42"/>
      <c r="O67" s="9"/>
      <c r="P67" s="9"/>
    </row>
    <row r="68" spans="2:16" s="5" customFormat="1" ht="20.100000000000001" customHeight="1" x14ac:dyDescent="0.15">
      <c r="B68" s="61"/>
      <c r="C68" s="74" t="s">
        <v>97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f t="shared" si="11"/>
        <v>0</v>
      </c>
      <c r="J68" s="37">
        <f t="shared" si="12"/>
        <v>0</v>
      </c>
      <c r="K68" s="37"/>
      <c r="L68" s="41"/>
      <c r="M68" s="42"/>
      <c r="O68" s="9"/>
      <c r="P68" s="9"/>
    </row>
    <row r="69" spans="2:16" s="5" customFormat="1" ht="20.100000000000001" customHeight="1" x14ac:dyDescent="0.15">
      <c r="B69" s="61"/>
      <c r="C69" s="74" t="s">
        <v>99</v>
      </c>
      <c r="D69" s="35"/>
      <c r="E69" s="47">
        <v>0</v>
      </c>
      <c r="F69" s="47">
        <v>1701000</v>
      </c>
      <c r="G69" s="47">
        <v>0</v>
      </c>
      <c r="H69" s="47">
        <v>0</v>
      </c>
      <c r="I69" s="37">
        <f t="shared" si="11"/>
        <v>1701000</v>
      </c>
      <c r="J69" s="37">
        <f t="shared" si="12"/>
        <v>1701000</v>
      </c>
      <c r="K69" s="37"/>
      <c r="L69" s="41"/>
      <c r="M69" s="42"/>
      <c r="O69" s="9"/>
      <c r="P69" s="9"/>
    </row>
    <row r="70" spans="2:16" s="5" customFormat="1" ht="20.100000000000001" customHeight="1" x14ac:dyDescent="0.15">
      <c r="B70" s="61"/>
      <c r="C70" s="74" t="s">
        <v>100</v>
      </c>
      <c r="D70" s="35"/>
      <c r="E70" s="47">
        <v>0</v>
      </c>
      <c r="F70" s="47">
        <v>1135139234</v>
      </c>
      <c r="G70" s="47">
        <v>153090030</v>
      </c>
      <c r="H70" s="47">
        <v>0</v>
      </c>
      <c r="I70" s="37">
        <f t="shared" si="11"/>
        <v>982049204</v>
      </c>
      <c r="J70" s="37">
        <f t="shared" si="12"/>
        <v>982049204</v>
      </c>
      <c r="K70" s="37"/>
      <c r="L70" s="41"/>
      <c r="M70" s="42"/>
      <c r="O70" s="9"/>
      <c r="P70" s="9"/>
    </row>
    <row r="71" spans="2:16" s="5" customFormat="1" ht="20.100000000000001" customHeight="1" x14ac:dyDescent="0.15">
      <c r="B71" s="61"/>
      <c r="C71" s="74" t="s">
        <v>98</v>
      </c>
      <c r="D71" s="35"/>
      <c r="E71" s="47">
        <v>0</v>
      </c>
      <c r="F71" s="47">
        <v>0</v>
      </c>
      <c r="G71" s="47">
        <v>0</v>
      </c>
      <c r="H71" s="47">
        <v>0</v>
      </c>
      <c r="I71" s="37">
        <f t="shared" si="11"/>
        <v>0</v>
      </c>
      <c r="J71" s="37">
        <f t="shared" si="12"/>
        <v>0</v>
      </c>
      <c r="K71" s="37"/>
      <c r="L71" s="41"/>
      <c r="M71" s="42"/>
      <c r="O71" s="9"/>
      <c r="P71" s="9"/>
    </row>
    <row r="72" spans="2:16" s="5" customFormat="1" ht="20.100000000000001" customHeight="1" x14ac:dyDescent="0.15">
      <c r="B72" s="62"/>
      <c r="C72" s="74" t="s">
        <v>103</v>
      </c>
      <c r="D72" s="35"/>
      <c r="E72" s="47">
        <v>0</v>
      </c>
      <c r="F72" s="47">
        <v>0</v>
      </c>
      <c r="G72" s="47">
        <v>0</v>
      </c>
      <c r="H72" s="47">
        <v>0</v>
      </c>
      <c r="I72" s="37">
        <f t="shared" si="11"/>
        <v>0</v>
      </c>
      <c r="J72" s="37">
        <f t="shared" si="12"/>
        <v>0</v>
      </c>
      <c r="K72" s="37"/>
      <c r="L72" s="41"/>
      <c r="M72" s="42"/>
      <c r="O72" s="9"/>
      <c r="P72" s="9"/>
    </row>
    <row r="73" spans="2:16" s="10" customFormat="1" ht="20.100000000000001" customHeight="1" x14ac:dyDescent="0.15">
      <c r="B73" s="130" t="s">
        <v>73</v>
      </c>
      <c r="C73" s="131"/>
      <c r="D73" s="131"/>
      <c r="E73" s="43">
        <v>0</v>
      </c>
      <c r="F73" s="43">
        <v>6450000</v>
      </c>
      <c r="G73" s="43">
        <v>6350000</v>
      </c>
      <c r="H73" s="43">
        <v>0</v>
      </c>
      <c r="I73" s="43">
        <f>I74+I77+I79+I81+I84+I86+I91</f>
        <v>100000</v>
      </c>
      <c r="J73" s="43">
        <f>J74+J77+J79+J81+J84+J86+J91</f>
        <v>100000</v>
      </c>
      <c r="K73" s="43">
        <f>K74+K77+K79+K81+K84+K86+K91</f>
        <v>0</v>
      </c>
      <c r="L73" s="44">
        <f t="shared" si="2"/>
        <v>0</v>
      </c>
      <c r="M73" s="45">
        <f t="shared" si="3"/>
        <v>98.449612403100772</v>
      </c>
      <c r="O73" s="9" t="str">
        <f t="shared" si="4"/>
        <v/>
      </c>
      <c r="P73" s="9" t="str">
        <f t="shared" si="5"/>
        <v/>
      </c>
    </row>
    <row r="74" spans="2:16" s="5" customFormat="1" ht="20.100000000000001" customHeight="1" x14ac:dyDescent="0.15">
      <c r="B74" s="31" t="s">
        <v>74</v>
      </c>
      <c r="C74" s="32"/>
      <c r="D74" s="32"/>
      <c r="E74" s="50">
        <v>0</v>
      </c>
      <c r="F74" s="50">
        <v>6450000</v>
      </c>
      <c r="G74" s="50">
        <v>6350000</v>
      </c>
      <c r="H74" s="50">
        <v>0</v>
      </c>
      <c r="I74" s="50">
        <f>SUM(I75:I76)</f>
        <v>100000</v>
      </c>
      <c r="J74" s="50">
        <f>SUM(J75:J76)</f>
        <v>100000</v>
      </c>
      <c r="K74" s="50">
        <f>SUM(K75:K76)</f>
        <v>0</v>
      </c>
      <c r="L74" s="39">
        <f t="shared" si="2"/>
        <v>0</v>
      </c>
      <c r="M74" s="40">
        <f t="shared" si="3"/>
        <v>98.449612403100772</v>
      </c>
      <c r="O74" s="9" t="str">
        <f t="shared" si="4"/>
        <v/>
      </c>
      <c r="P74" s="9" t="str">
        <f t="shared" si="5"/>
        <v/>
      </c>
    </row>
    <row r="75" spans="2:16" s="5" customFormat="1" ht="20.100000000000001" customHeight="1" x14ac:dyDescent="0.15">
      <c r="B75" s="46"/>
      <c r="C75" s="73" t="s">
        <v>95</v>
      </c>
      <c r="D75" s="35"/>
      <c r="E75" s="47">
        <v>0</v>
      </c>
      <c r="F75" s="47">
        <v>6450000</v>
      </c>
      <c r="G75" s="47">
        <v>6350000</v>
      </c>
      <c r="H75" s="47">
        <v>0</v>
      </c>
      <c r="I75" s="37">
        <f>F75-G75-H75</f>
        <v>100000</v>
      </c>
      <c r="J75" s="37">
        <f>I75-K75</f>
        <v>100000</v>
      </c>
      <c r="K75" s="37"/>
      <c r="L75" s="41">
        <f t="shared" si="2"/>
        <v>0</v>
      </c>
      <c r="M75" s="42">
        <f t="shared" si="3"/>
        <v>98.449612403100772</v>
      </c>
      <c r="O75" s="9" t="str">
        <f t="shared" si="4"/>
        <v/>
      </c>
      <c r="P75" s="9" t="str">
        <f t="shared" si="5"/>
        <v/>
      </c>
    </row>
    <row r="76" spans="2:16" s="5" customFormat="1" ht="20.100000000000001" customHeight="1" x14ac:dyDescent="0.15">
      <c r="B76" s="46"/>
      <c r="C76" s="74" t="s">
        <v>96</v>
      </c>
      <c r="D76" s="35"/>
      <c r="E76" s="47">
        <v>0</v>
      </c>
      <c r="F76" s="47">
        <v>0</v>
      </c>
      <c r="G76" s="47">
        <v>0</v>
      </c>
      <c r="H76" s="47">
        <v>0</v>
      </c>
      <c r="I76" s="37">
        <f>F76-G76-H76</f>
        <v>0</v>
      </c>
      <c r="J76" s="37">
        <f>I76-K76</f>
        <v>0</v>
      </c>
      <c r="K76" s="37"/>
      <c r="L76" s="41"/>
      <c r="M76" s="42"/>
      <c r="O76" s="9"/>
      <c r="P76" s="9"/>
    </row>
    <row r="77" spans="2:16" s="5" customFormat="1" ht="20.100000000000001" customHeight="1" x14ac:dyDescent="0.15">
      <c r="B77" s="31" t="s">
        <v>76</v>
      </c>
      <c r="C77" s="32"/>
      <c r="D77" s="32"/>
      <c r="E77" s="51">
        <v>0</v>
      </c>
      <c r="F77" s="51">
        <v>0</v>
      </c>
      <c r="G77" s="51">
        <v>0</v>
      </c>
      <c r="H77" s="51">
        <v>0</v>
      </c>
      <c r="I77" s="51">
        <f>I78</f>
        <v>0</v>
      </c>
      <c r="J77" s="51">
        <f>J78</f>
        <v>0</v>
      </c>
      <c r="K77" s="51">
        <f>K78</f>
        <v>0</v>
      </c>
      <c r="L77" s="53">
        <f t="shared" si="2"/>
        <v>0</v>
      </c>
      <c r="M77" s="54">
        <f t="shared" si="3"/>
        <v>0</v>
      </c>
      <c r="O77" s="9" t="str">
        <f t="shared" si="4"/>
        <v/>
      </c>
      <c r="P77" s="9" t="str">
        <f t="shared" si="5"/>
        <v/>
      </c>
    </row>
    <row r="78" spans="2:16" s="5" customFormat="1" ht="20.100000000000001" customHeight="1" x14ac:dyDescent="0.15">
      <c r="B78" s="46"/>
      <c r="C78" s="35" t="s">
        <v>77</v>
      </c>
      <c r="D78" s="35"/>
      <c r="E78" s="47">
        <v>0</v>
      </c>
      <c r="F78" s="47">
        <v>0</v>
      </c>
      <c r="G78" s="47">
        <v>0</v>
      </c>
      <c r="H78" s="47">
        <v>0</v>
      </c>
      <c r="I78" s="37">
        <f>F78-G78-H78</f>
        <v>0</v>
      </c>
      <c r="J78" s="37">
        <f>I78-K78</f>
        <v>0</v>
      </c>
      <c r="K78" s="37"/>
      <c r="L78" s="41">
        <f>IFERROR(G78/E78,0)*100</f>
        <v>0</v>
      </c>
      <c r="M78" s="42">
        <f>IFERROR(G78/F78,0)*100</f>
        <v>0</v>
      </c>
      <c r="O78" s="9" t="str">
        <f t="shared" si="4"/>
        <v/>
      </c>
      <c r="P78" s="9" t="str">
        <f t="shared" si="5"/>
        <v/>
      </c>
    </row>
    <row r="79" spans="2:16" s="5" customFormat="1" ht="20.100000000000001" customHeight="1" x14ac:dyDescent="0.15">
      <c r="B79" s="31" t="s">
        <v>78</v>
      </c>
      <c r="C79" s="32"/>
      <c r="D79" s="32"/>
      <c r="E79" s="51">
        <v>0</v>
      </c>
      <c r="F79" s="51">
        <v>0</v>
      </c>
      <c r="G79" s="51">
        <v>0</v>
      </c>
      <c r="H79" s="51">
        <v>0</v>
      </c>
      <c r="I79" s="51">
        <f>I80</f>
        <v>0</v>
      </c>
      <c r="J79" s="51">
        <f>J80</f>
        <v>0</v>
      </c>
      <c r="K79" s="51">
        <f>K80</f>
        <v>0</v>
      </c>
      <c r="L79" s="53">
        <f t="shared" si="2"/>
        <v>0</v>
      </c>
      <c r="M79" s="54">
        <f t="shared" si="3"/>
        <v>0</v>
      </c>
      <c r="O79" s="9" t="str">
        <f t="shared" si="4"/>
        <v/>
      </c>
      <c r="P79" s="9" t="str">
        <f t="shared" si="5"/>
        <v/>
      </c>
    </row>
    <row r="80" spans="2:16" s="5" customFormat="1" ht="20.100000000000001" customHeight="1" x14ac:dyDescent="0.15">
      <c r="B80" s="46"/>
      <c r="C80" s="35" t="s">
        <v>79</v>
      </c>
      <c r="D80" s="35"/>
      <c r="E80" s="47">
        <v>0</v>
      </c>
      <c r="F80" s="47">
        <v>0</v>
      </c>
      <c r="G80" s="47">
        <v>0</v>
      </c>
      <c r="H80" s="47">
        <v>0</v>
      </c>
      <c r="I80" s="37">
        <f>F80-G80-H80</f>
        <v>0</v>
      </c>
      <c r="J80" s="37">
        <f>I80-K80</f>
        <v>0</v>
      </c>
      <c r="K80" s="37"/>
      <c r="L80" s="41">
        <f t="shared" si="2"/>
        <v>0</v>
      </c>
      <c r="M80" s="42">
        <f t="shared" si="3"/>
        <v>0</v>
      </c>
      <c r="O80" s="9" t="str">
        <f t="shared" si="4"/>
        <v/>
      </c>
      <c r="P80" s="9" t="str">
        <f t="shared" si="5"/>
        <v/>
      </c>
    </row>
    <row r="81" spans="2:16" s="5" customFormat="1" ht="20.100000000000001" customHeight="1" x14ac:dyDescent="0.15">
      <c r="B81" s="31" t="s">
        <v>80</v>
      </c>
      <c r="C81" s="32"/>
      <c r="D81" s="32"/>
      <c r="E81" s="52">
        <v>0</v>
      </c>
      <c r="F81" s="52">
        <v>0</v>
      </c>
      <c r="G81" s="52">
        <v>0</v>
      </c>
      <c r="H81" s="52">
        <v>0</v>
      </c>
      <c r="I81" s="52">
        <f>SUM(I82:I83)</f>
        <v>0</v>
      </c>
      <c r="J81" s="52">
        <f>SUM(J82:J83)</f>
        <v>0</v>
      </c>
      <c r="K81" s="52">
        <f>SUM(K82:K83)</f>
        <v>0</v>
      </c>
      <c r="L81" s="53">
        <f t="shared" si="2"/>
        <v>0</v>
      </c>
      <c r="M81" s="54">
        <f t="shared" si="3"/>
        <v>0</v>
      </c>
      <c r="O81" s="9" t="str">
        <f t="shared" si="4"/>
        <v/>
      </c>
      <c r="P81" s="9" t="str">
        <f t="shared" si="5"/>
        <v/>
      </c>
    </row>
    <row r="82" spans="2:16" s="5" customFormat="1" ht="20.100000000000001" customHeight="1" x14ac:dyDescent="0.15">
      <c r="B82" s="60"/>
      <c r="C82" s="35" t="s">
        <v>81</v>
      </c>
      <c r="D82" s="35"/>
      <c r="E82" s="55">
        <v>0</v>
      </c>
      <c r="F82" s="55">
        <v>0</v>
      </c>
      <c r="G82" s="55">
        <v>0</v>
      </c>
      <c r="H82" s="55">
        <v>0</v>
      </c>
      <c r="I82" s="37">
        <f>F82-G82-H82</f>
        <v>0</v>
      </c>
      <c r="J82" s="37">
        <f>I82-K82</f>
        <v>0</v>
      </c>
      <c r="K82" s="37"/>
      <c r="L82" s="56">
        <f t="shared" si="2"/>
        <v>0</v>
      </c>
      <c r="M82" s="57">
        <f t="shared" si="3"/>
        <v>0</v>
      </c>
      <c r="O82" s="9" t="str">
        <f t="shared" si="4"/>
        <v/>
      </c>
      <c r="P82" s="9" t="str">
        <f t="shared" si="5"/>
        <v/>
      </c>
    </row>
    <row r="83" spans="2:16" s="5" customFormat="1" ht="20.100000000000001" customHeight="1" x14ac:dyDescent="0.15">
      <c r="B83" s="62"/>
      <c r="C83" s="35" t="s">
        <v>82</v>
      </c>
      <c r="D83" s="35"/>
      <c r="E83" s="55">
        <v>0</v>
      </c>
      <c r="F83" s="55">
        <v>0</v>
      </c>
      <c r="G83" s="55">
        <v>0</v>
      </c>
      <c r="H83" s="55">
        <v>0</v>
      </c>
      <c r="I83" s="37">
        <f>F83-G83-H83</f>
        <v>0</v>
      </c>
      <c r="J83" s="37">
        <f>I83-K83</f>
        <v>0</v>
      </c>
      <c r="K83" s="37"/>
      <c r="L83" s="56">
        <f t="shared" si="2"/>
        <v>0</v>
      </c>
      <c r="M83" s="57">
        <f t="shared" si="3"/>
        <v>0</v>
      </c>
      <c r="O83" s="9" t="str">
        <f t="shared" si="4"/>
        <v/>
      </c>
      <c r="P83" s="9" t="str">
        <f t="shared" si="5"/>
        <v/>
      </c>
    </row>
    <row r="84" spans="2:16" s="5" customFormat="1" ht="20.100000000000001" customHeight="1" x14ac:dyDescent="0.15">
      <c r="B84" s="31" t="s">
        <v>83</v>
      </c>
      <c r="C84" s="32"/>
      <c r="D84" s="32"/>
      <c r="E84" s="51">
        <v>0</v>
      </c>
      <c r="F84" s="51">
        <v>0</v>
      </c>
      <c r="G84" s="51">
        <v>0</v>
      </c>
      <c r="H84" s="51">
        <v>0</v>
      </c>
      <c r="I84" s="51">
        <f>I85</f>
        <v>0</v>
      </c>
      <c r="J84" s="51">
        <f>J85</f>
        <v>0</v>
      </c>
      <c r="K84" s="51">
        <f>K85</f>
        <v>0</v>
      </c>
      <c r="L84" s="53">
        <f t="shared" si="2"/>
        <v>0</v>
      </c>
      <c r="M84" s="54">
        <f t="shared" si="3"/>
        <v>0</v>
      </c>
      <c r="O84" s="9" t="str">
        <f t="shared" ref="O84:O92" si="13">IF(F84=G84+H84+I84,"","err")</f>
        <v/>
      </c>
      <c r="P84" s="9" t="str">
        <f t="shared" ref="P84:P92" si="14">IF(I84=J84+K84,"","err")</f>
        <v/>
      </c>
    </row>
    <row r="85" spans="2:16" s="5" customFormat="1" ht="20.100000000000001" customHeight="1" x14ac:dyDescent="0.15">
      <c r="B85" s="46"/>
      <c r="C85" s="35" t="s">
        <v>84</v>
      </c>
      <c r="D85" s="35"/>
      <c r="E85" s="47">
        <v>0</v>
      </c>
      <c r="F85" s="47">
        <v>0</v>
      </c>
      <c r="G85" s="47">
        <v>0</v>
      </c>
      <c r="H85" s="47">
        <v>0</v>
      </c>
      <c r="I85" s="37">
        <f>F85-G85-H85</f>
        <v>0</v>
      </c>
      <c r="J85" s="37">
        <f>I85-K85</f>
        <v>0</v>
      </c>
      <c r="K85" s="37"/>
      <c r="L85" s="41">
        <f>IFERROR(G85/E85,0)*100</f>
        <v>0</v>
      </c>
      <c r="M85" s="42">
        <f>IFERROR(G85/F85,0)*100</f>
        <v>0</v>
      </c>
      <c r="O85" s="9" t="str">
        <f t="shared" si="13"/>
        <v/>
      </c>
      <c r="P85" s="9" t="str">
        <f t="shared" si="14"/>
        <v/>
      </c>
    </row>
    <row r="86" spans="2:16" s="5" customFormat="1" ht="20.100000000000001" customHeight="1" x14ac:dyDescent="0.15">
      <c r="B86" s="58" t="s">
        <v>86</v>
      </c>
      <c r="C86" s="59"/>
      <c r="D86" s="59"/>
      <c r="E86" s="51">
        <v>0</v>
      </c>
      <c r="F86" s="51">
        <v>0</v>
      </c>
      <c r="G86" s="51">
        <v>0</v>
      </c>
      <c r="H86" s="51">
        <v>0</v>
      </c>
      <c r="I86" s="51">
        <f>SUM(I87:I90)</f>
        <v>0</v>
      </c>
      <c r="J86" s="51">
        <f>SUM(J87:J90)</f>
        <v>0</v>
      </c>
      <c r="K86" s="51">
        <f>SUM(K87:K90)</f>
        <v>0</v>
      </c>
      <c r="L86" s="53">
        <f>IFERROR(G86/E86,0)*100</f>
        <v>0</v>
      </c>
      <c r="M86" s="54">
        <f>IFERROR(G86/F86,0)*100</f>
        <v>0</v>
      </c>
      <c r="O86" s="9" t="str">
        <f t="shared" si="13"/>
        <v/>
      </c>
      <c r="P86" s="9" t="str">
        <f t="shared" si="14"/>
        <v/>
      </c>
    </row>
    <row r="87" spans="2:16" s="5" customFormat="1" ht="20.100000000000001" customHeight="1" x14ac:dyDescent="0.15">
      <c r="B87" s="60"/>
      <c r="C87" s="75" t="s">
        <v>99</v>
      </c>
      <c r="D87" s="63"/>
      <c r="E87" s="64">
        <v>0</v>
      </c>
      <c r="F87" s="64">
        <v>0</v>
      </c>
      <c r="G87" s="64">
        <v>0</v>
      </c>
      <c r="H87" s="64">
        <v>0</v>
      </c>
      <c r="I87" s="37">
        <f>F87-G87-H87</f>
        <v>0</v>
      </c>
      <c r="J87" s="37">
        <f>I87-K87</f>
        <v>0</v>
      </c>
      <c r="K87" s="37"/>
      <c r="L87" s="65">
        <f>IFERROR(G87/E87,0)*100</f>
        <v>0</v>
      </c>
      <c r="M87" s="66">
        <f>IFERROR(G87/F87,0)*100</f>
        <v>0</v>
      </c>
      <c r="O87" s="9" t="str">
        <f t="shared" si="13"/>
        <v/>
      </c>
      <c r="P87" s="9" t="str">
        <f t="shared" si="14"/>
        <v/>
      </c>
    </row>
    <row r="88" spans="2:16" s="5" customFormat="1" ht="20.100000000000001" customHeight="1" x14ac:dyDescent="0.15">
      <c r="B88" s="61"/>
      <c r="C88" s="76" t="s">
        <v>100</v>
      </c>
      <c r="D88" s="63"/>
      <c r="E88" s="64">
        <v>0</v>
      </c>
      <c r="F88" s="64">
        <v>0</v>
      </c>
      <c r="G88" s="64">
        <v>0</v>
      </c>
      <c r="H88" s="64">
        <v>0</v>
      </c>
      <c r="I88" s="37">
        <f>F88-G88-H88</f>
        <v>0</v>
      </c>
      <c r="J88" s="37">
        <f>I88-K88</f>
        <v>0</v>
      </c>
      <c r="K88" s="37"/>
      <c r="L88" s="65"/>
      <c r="M88" s="66"/>
      <c r="O88" s="9"/>
      <c r="P88" s="9"/>
    </row>
    <row r="89" spans="2:16" s="5" customFormat="1" ht="20.100000000000001" customHeight="1" x14ac:dyDescent="0.15">
      <c r="B89" s="61"/>
      <c r="C89" s="76" t="s">
        <v>98</v>
      </c>
      <c r="D89" s="63"/>
      <c r="E89" s="64">
        <v>0</v>
      </c>
      <c r="F89" s="64">
        <v>0</v>
      </c>
      <c r="G89" s="64">
        <v>0</v>
      </c>
      <c r="H89" s="64">
        <v>0</v>
      </c>
      <c r="I89" s="37">
        <f>F89-G89-H89</f>
        <v>0</v>
      </c>
      <c r="J89" s="37">
        <f>I89-K89</f>
        <v>0</v>
      </c>
      <c r="K89" s="37"/>
      <c r="L89" s="65"/>
      <c r="M89" s="66"/>
      <c r="O89" s="9"/>
      <c r="P89" s="9"/>
    </row>
    <row r="90" spans="2:16" s="5" customFormat="1" ht="20.100000000000001" customHeight="1" x14ac:dyDescent="0.15">
      <c r="B90" s="62"/>
      <c r="C90" s="76" t="s">
        <v>102</v>
      </c>
      <c r="D90" s="63"/>
      <c r="E90" s="64">
        <v>0</v>
      </c>
      <c r="F90" s="64">
        <v>0</v>
      </c>
      <c r="G90" s="64">
        <v>0</v>
      </c>
      <c r="H90" s="64">
        <v>0</v>
      </c>
      <c r="I90" s="37">
        <f>F90-G90-H90</f>
        <v>0</v>
      </c>
      <c r="J90" s="37">
        <f>I90-K90</f>
        <v>0</v>
      </c>
      <c r="K90" s="37"/>
      <c r="L90" s="65"/>
      <c r="M90" s="66"/>
      <c r="O90" s="9"/>
      <c r="P90" s="9"/>
    </row>
    <row r="91" spans="2:16" s="5" customFormat="1" ht="20.100000000000001" customHeight="1" x14ac:dyDescent="0.15">
      <c r="B91" s="58" t="s">
        <v>87</v>
      </c>
      <c r="C91" s="59"/>
      <c r="D91" s="59"/>
      <c r="E91" s="51">
        <v>0</v>
      </c>
      <c r="F91" s="51">
        <v>0</v>
      </c>
      <c r="G91" s="51">
        <v>0</v>
      </c>
      <c r="H91" s="51">
        <v>0</v>
      </c>
      <c r="I91" s="51">
        <f>I92</f>
        <v>0</v>
      </c>
      <c r="J91" s="51">
        <f>J92</f>
        <v>0</v>
      </c>
      <c r="K91" s="51">
        <f>K92</f>
        <v>0</v>
      </c>
      <c r="L91" s="53">
        <f t="shared" si="2"/>
        <v>0</v>
      </c>
      <c r="M91" s="54">
        <f t="shared" si="3"/>
        <v>0</v>
      </c>
      <c r="O91" s="9" t="str">
        <f t="shared" si="13"/>
        <v/>
      </c>
      <c r="P91" s="9" t="str">
        <f t="shared" si="14"/>
        <v/>
      </c>
    </row>
    <row r="92" spans="2:16" s="5" customFormat="1" ht="20.100000000000001" customHeight="1" thickBot="1" x14ac:dyDescent="0.2">
      <c r="B92" s="72"/>
      <c r="C92" s="67" t="s">
        <v>88</v>
      </c>
      <c r="D92" s="67"/>
      <c r="E92" s="68">
        <v>0</v>
      </c>
      <c r="F92" s="68">
        <v>0</v>
      </c>
      <c r="G92" s="68">
        <v>0</v>
      </c>
      <c r="H92" s="68">
        <v>0</v>
      </c>
      <c r="I92" s="69">
        <f>F92-G92-H92</f>
        <v>0</v>
      </c>
      <c r="J92" s="69">
        <f>I92-K92</f>
        <v>0</v>
      </c>
      <c r="K92" s="69"/>
      <c r="L92" s="70">
        <f t="shared" si="2"/>
        <v>0</v>
      </c>
      <c r="M92" s="71">
        <f t="shared" si="3"/>
        <v>0</v>
      </c>
      <c r="O92" s="9" t="str">
        <f t="shared" si="13"/>
        <v/>
      </c>
      <c r="P92" s="9" t="str">
        <f t="shared" si="14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73:D73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ignoredErrors>
    <ignoredError sqref="E9:M11 E12:H92" formulaRange="1"/>
    <ignoredError sqref="I12:M59" formula="1" formulaRange="1"/>
    <ignoredError sqref="I60:M92" formula="1" formulaRange="1" unlockedFormula="1"/>
    <ignoredError sqref="B2:M4" unlockedFormula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</vt:lpstr>
      <vt:lpstr>군구세외 과목별</vt:lpstr>
      <vt:lpstr>시세외 특별회계(위임)</vt:lpstr>
      <vt:lpstr>'군구세외 과목별'!Print_Area</vt:lpstr>
      <vt:lpstr>'군구세외 일반회계'!Print_Area</vt:lpstr>
      <vt:lpstr>'군구세외 일반회계_지난년도'!Print_Area</vt:lpstr>
      <vt:lpstr>'군구세외 특별회계'!Print_Area</vt:lpstr>
      <vt:lpstr>'시세외 특별회계(위임)'!Print_Area</vt:lpstr>
      <vt:lpstr>'군구세외 과목별'!Print_Titles</vt:lpstr>
      <vt:lpstr>'군구세외 일반회계'!Print_Titles</vt:lpstr>
      <vt:lpstr>'군구세외 일반회계_지난년도'!Print_Titles</vt:lpstr>
      <vt:lpstr>'군구세외 특별회계'!Print_Titles</vt:lpstr>
      <vt:lpstr>'시세외 특별회계(위임)'!Print_Titles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2023-06-01T08:33:52Z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