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서구" sheetId="1" r:id="rId1"/>
  </sheets>
  <definedNames>
    <definedName name="_xlnm.Print_Area" localSheetId="0">서구!$A$1:$T$166</definedName>
    <definedName name="_xlnm.Print_Titles" localSheetId="0">서구!$2:$6</definedName>
  </definedNames>
  <calcPr calcId="125725"/>
</workbook>
</file>

<file path=xl/calcChain.xml><?xml version="1.0" encoding="utf-8"?>
<calcChain xmlns="http://schemas.openxmlformats.org/spreadsheetml/2006/main">
  <c r="Q166" i="1"/>
  <c r="P166"/>
  <c r="O166"/>
  <c r="R166"/>
  <c r="Q165"/>
  <c r="P165"/>
  <c r="O165"/>
  <c r="R165"/>
  <c r="T164"/>
  <c r="S164"/>
  <c r="Q164"/>
  <c r="P164"/>
  <c r="O164"/>
  <c r="M164"/>
  <c r="L164"/>
  <c r="K164"/>
  <c r="J164"/>
  <c r="I164"/>
  <c r="R164" s="1"/>
  <c r="H164"/>
  <c r="Q163"/>
  <c r="P163"/>
  <c r="O163"/>
  <c r="N163"/>
  <c r="R163"/>
  <c r="Q162"/>
  <c r="P162"/>
  <c r="O162"/>
  <c r="R162"/>
  <c r="Q161"/>
  <c r="P161"/>
  <c r="O161"/>
  <c r="N161"/>
  <c r="R161"/>
  <c r="T160"/>
  <c r="S160"/>
  <c r="Q160"/>
  <c r="P160"/>
  <c r="O160"/>
  <c r="M160"/>
  <c r="L160"/>
  <c r="K160"/>
  <c r="J160"/>
  <c r="I160"/>
  <c r="R160" s="1"/>
  <c r="H160"/>
  <c r="Q159"/>
  <c r="P159"/>
  <c r="O159"/>
  <c r="R159"/>
  <c r="Q158"/>
  <c r="P158"/>
  <c r="O158"/>
  <c r="R158"/>
  <c r="T157"/>
  <c r="S157"/>
  <c r="Q157"/>
  <c r="P157"/>
  <c r="O157"/>
  <c r="M157"/>
  <c r="L157"/>
  <c r="K157"/>
  <c r="J157"/>
  <c r="I157"/>
  <c r="R157" s="1"/>
  <c r="H157"/>
  <c r="Q156"/>
  <c r="P156"/>
  <c r="O156"/>
  <c r="R156"/>
  <c r="Q155"/>
  <c r="P155"/>
  <c r="O155"/>
  <c r="R155"/>
  <c r="Q154"/>
  <c r="P154"/>
  <c r="O154"/>
  <c r="R154"/>
  <c r="Q153"/>
  <c r="P153"/>
  <c r="O153"/>
  <c r="R153"/>
  <c r="Q152"/>
  <c r="P152"/>
  <c r="O152"/>
  <c r="R152"/>
  <c r="T151"/>
  <c r="S151"/>
  <c r="Q151"/>
  <c r="P151"/>
  <c r="O151"/>
  <c r="M151"/>
  <c r="L151"/>
  <c r="K151"/>
  <c r="J151"/>
  <c r="I151"/>
  <c r="R151" s="1"/>
  <c r="H151"/>
  <c r="T150"/>
  <c r="S150"/>
  <c r="Q150"/>
  <c r="P150"/>
  <c r="O150"/>
  <c r="M150"/>
  <c r="L150"/>
  <c r="K150"/>
  <c r="J150"/>
  <c r="I150"/>
  <c r="R150" s="1"/>
  <c r="H150"/>
  <c r="Q149"/>
  <c r="P149"/>
  <c r="O149"/>
  <c r="N149"/>
  <c r="R149"/>
  <c r="R148"/>
  <c r="Q148"/>
  <c r="P148"/>
  <c r="O148"/>
  <c r="N148"/>
  <c r="Q147"/>
  <c r="P147"/>
  <c r="O147"/>
  <c r="R147"/>
  <c r="Q146"/>
  <c r="P146"/>
  <c r="O146"/>
  <c r="R146"/>
  <c r="Q145"/>
  <c r="P145"/>
  <c r="O145"/>
  <c r="R145"/>
  <c r="Q144"/>
  <c r="P144"/>
  <c r="O144"/>
  <c r="R144"/>
  <c r="Q143"/>
  <c r="P143"/>
  <c r="O143"/>
  <c r="R143"/>
  <c r="Q142"/>
  <c r="P142"/>
  <c r="O142"/>
  <c r="R142"/>
  <c r="Q141"/>
  <c r="P141"/>
  <c r="O141"/>
  <c r="R141"/>
  <c r="Q140"/>
  <c r="P140"/>
  <c r="O140"/>
  <c r="N140"/>
  <c r="R140"/>
  <c r="T139"/>
  <c r="S139"/>
  <c r="Q139"/>
  <c r="P139"/>
  <c r="O139"/>
  <c r="M139"/>
  <c r="L139"/>
  <c r="K139"/>
  <c r="J139"/>
  <c r="I139"/>
  <c r="R139" s="1"/>
  <c r="H139"/>
  <c r="Q138"/>
  <c r="P138"/>
  <c r="O138"/>
  <c r="R138"/>
  <c r="Q137"/>
  <c r="P137"/>
  <c r="O137"/>
  <c r="R137"/>
  <c r="Q136"/>
  <c r="P136"/>
  <c r="O136"/>
  <c r="R136"/>
  <c r="Q135"/>
  <c r="P135"/>
  <c r="O135"/>
  <c r="R135"/>
  <c r="Q134"/>
  <c r="P134"/>
  <c r="O134"/>
  <c r="R134"/>
  <c r="T133"/>
  <c r="S133"/>
  <c r="Q133"/>
  <c r="P133"/>
  <c r="O133"/>
  <c r="M133"/>
  <c r="L133"/>
  <c r="K133"/>
  <c r="J133"/>
  <c r="I133"/>
  <c r="R133" s="1"/>
  <c r="H133"/>
  <c r="Q132"/>
  <c r="P132"/>
  <c r="O132"/>
  <c r="R132"/>
  <c r="Q131"/>
  <c r="P131"/>
  <c r="O131"/>
  <c r="R131"/>
  <c r="Q130"/>
  <c r="P130"/>
  <c r="O130"/>
  <c r="R130"/>
  <c r="Q129"/>
  <c r="P129"/>
  <c r="O129"/>
  <c r="R129"/>
  <c r="T128"/>
  <c r="S128"/>
  <c r="Q128"/>
  <c r="P128"/>
  <c r="O128"/>
  <c r="M128"/>
  <c r="L128"/>
  <c r="K128"/>
  <c r="J128"/>
  <c r="I128"/>
  <c r="R128" s="1"/>
  <c r="H128"/>
  <c r="T127"/>
  <c r="S127"/>
  <c r="Q127"/>
  <c r="P127"/>
  <c r="O127"/>
  <c r="M127"/>
  <c r="L127"/>
  <c r="K127"/>
  <c r="J127"/>
  <c r="I127"/>
  <c r="R127" s="1"/>
  <c r="H127"/>
  <c r="Q126"/>
  <c r="P126"/>
  <c r="O126"/>
  <c r="R126"/>
  <c r="Q125"/>
  <c r="P125"/>
  <c r="O125"/>
  <c r="R125"/>
  <c r="Q124"/>
  <c r="P124"/>
  <c r="O124"/>
  <c r="R124"/>
  <c r="Q123"/>
  <c r="P123"/>
  <c r="O123"/>
  <c r="R123"/>
  <c r="Q122"/>
  <c r="P122"/>
  <c r="O122"/>
  <c r="R122"/>
  <c r="Q121"/>
  <c r="P121"/>
  <c r="O121"/>
  <c r="R121"/>
  <c r="Q120"/>
  <c r="P120"/>
  <c r="O120"/>
  <c r="R120"/>
  <c r="T119"/>
  <c r="S119"/>
  <c r="Q119"/>
  <c r="P119"/>
  <c r="O119"/>
  <c r="M119"/>
  <c r="L119"/>
  <c r="K119"/>
  <c r="J119"/>
  <c r="I119"/>
  <c r="R119" s="1"/>
  <c r="H119"/>
  <c r="T118"/>
  <c r="S118"/>
  <c r="Q118"/>
  <c r="P118"/>
  <c r="O118"/>
  <c r="M118"/>
  <c r="L118"/>
  <c r="K118"/>
  <c r="J118"/>
  <c r="I118"/>
  <c r="R118" s="1"/>
  <c r="H118"/>
  <c r="Q117"/>
  <c r="P117"/>
  <c r="O117"/>
  <c r="R117"/>
  <c r="Q116"/>
  <c r="P116"/>
  <c r="O116"/>
  <c r="R116"/>
  <c r="T115"/>
  <c r="S115"/>
  <c r="Q115"/>
  <c r="P115"/>
  <c r="O115"/>
  <c r="M115"/>
  <c r="L115"/>
  <c r="K115"/>
  <c r="J115"/>
  <c r="I115"/>
  <c r="R115" s="1"/>
  <c r="H115"/>
  <c r="Q114"/>
  <c r="P114"/>
  <c r="O114"/>
  <c r="R114"/>
  <c r="Q113"/>
  <c r="P113"/>
  <c r="O113"/>
  <c r="R113"/>
  <c r="Q112"/>
  <c r="P112"/>
  <c r="O112"/>
  <c r="R112"/>
  <c r="Q111"/>
  <c r="P111"/>
  <c r="O111"/>
  <c r="R111"/>
  <c r="Q110"/>
  <c r="P110"/>
  <c r="O110"/>
  <c r="R110"/>
  <c r="P109"/>
  <c r="O109"/>
  <c r="Q109"/>
  <c r="R109"/>
  <c r="T108"/>
  <c r="S108"/>
  <c r="M108"/>
  <c r="L108"/>
  <c r="K108"/>
  <c r="J108"/>
  <c r="I108"/>
  <c r="R108" s="1"/>
  <c r="H108"/>
  <c r="G108"/>
  <c r="Q108" s="1"/>
  <c r="F108"/>
  <c r="P108" s="1"/>
  <c r="E108"/>
  <c r="O108" s="1"/>
  <c r="Q107"/>
  <c r="P107"/>
  <c r="O107"/>
  <c r="R107"/>
  <c r="Q106"/>
  <c r="P106"/>
  <c r="O106"/>
  <c r="R106"/>
  <c r="Q105"/>
  <c r="P105"/>
  <c r="O105"/>
  <c r="R105"/>
  <c r="Q104"/>
  <c r="P104"/>
  <c r="O104"/>
  <c r="R104"/>
  <c r="T103"/>
  <c r="S103"/>
  <c r="M103"/>
  <c r="L103"/>
  <c r="K103"/>
  <c r="J103"/>
  <c r="I103"/>
  <c r="R103" s="1"/>
  <c r="H103"/>
  <c r="G103"/>
  <c r="Q103" s="1"/>
  <c r="F103"/>
  <c r="P103" s="1"/>
  <c r="E103"/>
  <c r="O103" s="1"/>
  <c r="Q102"/>
  <c r="P102"/>
  <c r="O102"/>
  <c r="R102"/>
  <c r="Q101"/>
  <c r="P101"/>
  <c r="O101"/>
  <c r="R101"/>
  <c r="Q100"/>
  <c r="P100"/>
  <c r="O100"/>
  <c r="R100"/>
  <c r="P99"/>
  <c r="Q99"/>
  <c r="R99"/>
  <c r="T98"/>
  <c r="S98"/>
  <c r="M98"/>
  <c r="L98"/>
  <c r="K98"/>
  <c r="J98"/>
  <c r="I98"/>
  <c r="R98" s="1"/>
  <c r="H98"/>
  <c r="G98"/>
  <c r="Q98" s="1"/>
  <c r="F98"/>
  <c r="P98" s="1"/>
  <c r="E98"/>
  <c r="O98" s="1"/>
  <c r="T97"/>
  <c r="S97"/>
  <c r="M97"/>
  <c r="L97"/>
  <c r="K97"/>
  <c r="J97"/>
  <c r="I97"/>
  <c r="R97" s="1"/>
  <c r="H97"/>
  <c r="G97"/>
  <c r="Q97" s="1"/>
  <c r="F97"/>
  <c r="P97" s="1"/>
  <c r="E97"/>
  <c r="O97" s="1"/>
  <c r="T96"/>
  <c r="Q96"/>
  <c r="P96"/>
  <c r="O96"/>
  <c r="M96"/>
  <c r="K96"/>
  <c r="I96"/>
  <c r="R96" s="1"/>
  <c r="T95"/>
  <c r="Q95"/>
  <c r="P95"/>
  <c r="O95"/>
  <c r="M95"/>
  <c r="K95"/>
  <c r="I95"/>
  <c r="R95" s="1"/>
  <c r="T94"/>
  <c r="Q94"/>
  <c r="P94"/>
  <c r="O94"/>
  <c r="K94"/>
  <c r="I94"/>
  <c r="R94" s="1"/>
  <c r="T93"/>
  <c r="T92" s="1"/>
  <c r="S93"/>
  <c r="M93"/>
  <c r="M92" s="1"/>
  <c r="M7" s="1"/>
  <c r="L93"/>
  <c r="K93"/>
  <c r="K92" s="1"/>
  <c r="K7" s="1"/>
  <c r="J93"/>
  <c r="I93"/>
  <c r="R93" s="1"/>
  <c r="H93"/>
  <c r="G93"/>
  <c r="Q93" s="1"/>
  <c r="F93"/>
  <c r="P93" s="1"/>
  <c r="E93"/>
  <c r="O93" s="1"/>
  <c r="S92"/>
  <c r="L92"/>
  <c r="J92"/>
  <c r="H92"/>
  <c r="F92"/>
  <c r="P92" s="1"/>
  <c r="R91"/>
  <c r="Q91"/>
  <c r="P91"/>
  <c r="O91"/>
  <c r="N91"/>
  <c r="T89"/>
  <c r="Q90"/>
  <c r="P90"/>
  <c r="O90"/>
  <c r="R90"/>
  <c r="S89"/>
  <c r="M89"/>
  <c r="L89"/>
  <c r="K89"/>
  <c r="J89"/>
  <c r="I89"/>
  <c r="R89" s="1"/>
  <c r="H89"/>
  <c r="G89"/>
  <c r="Q89" s="1"/>
  <c r="F89"/>
  <c r="P89" s="1"/>
  <c r="E89"/>
  <c r="O89" s="1"/>
  <c r="P88"/>
  <c r="Q88"/>
  <c r="R88"/>
  <c r="P87"/>
  <c r="Q87"/>
  <c r="R87"/>
  <c r="T86"/>
  <c r="S86"/>
  <c r="M86"/>
  <c r="L86"/>
  <c r="K86"/>
  <c r="J86"/>
  <c r="I86"/>
  <c r="R86" s="1"/>
  <c r="H86"/>
  <c r="G86"/>
  <c r="Q86" s="1"/>
  <c r="F86"/>
  <c r="P86" s="1"/>
  <c r="E86"/>
  <c r="O86" s="1"/>
  <c r="Q85"/>
  <c r="P85"/>
  <c r="O85"/>
  <c r="R85"/>
  <c r="Q84"/>
  <c r="P84"/>
  <c r="O84"/>
  <c r="R84"/>
  <c r="Q83"/>
  <c r="P83"/>
  <c r="O83"/>
  <c r="R83"/>
  <c r="Q82"/>
  <c r="P82"/>
  <c r="O82"/>
  <c r="R82"/>
  <c r="Q81"/>
  <c r="P81"/>
  <c r="O81"/>
  <c r="R81"/>
  <c r="P80"/>
  <c r="Q80"/>
  <c r="R80"/>
  <c r="T79"/>
  <c r="S79"/>
  <c r="M79"/>
  <c r="L79"/>
  <c r="K79"/>
  <c r="J79"/>
  <c r="I79"/>
  <c r="R79" s="1"/>
  <c r="H79"/>
  <c r="G79"/>
  <c r="Q79" s="1"/>
  <c r="F79"/>
  <c r="P79" s="1"/>
  <c r="E79"/>
  <c r="O79" s="1"/>
  <c r="Q78"/>
  <c r="P78"/>
  <c r="O78"/>
  <c r="R78"/>
  <c r="Q77"/>
  <c r="P77"/>
  <c r="O77"/>
  <c r="R77"/>
  <c r="Q76"/>
  <c r="P76"/>
  <c r="O76"/>
  <c r="R76"/>
  <c r="Q75"/>
  <c r="P75"/>
  <c r="O75"/>
  <c r="R75"/>
  <c r="Q74"/>
  <c r="P74"/>
  <c r="O74"/>
  <c r="R74"/>
  <c r="Q73"/>
  <c r="P73"/>
  <c r="O73"/>
  <c r="R73"/>
  <c r="T72"/>
  <c r="S72"/>
  <c r="M72"/>
  <c r="L72"/>
  <c r="K72"/>
  <c r="J72"/>
  <c r="I72"/>
  <c r="R72" s="1"/>
  <c r="H72"/>
  <c r="G72"/>
  <c r="Q72" s="1"/>
  <c r="F72"/>
  <c r="P72" s="1"/>
  <c r="E72"/>
  <c r="O72" s="1"/>
  <c r="Q71"/>
  <c r="P71"/>
  <c r="O71"/>
  <c r="R71"/>
  <c r="Q70"/>
  <c r="P70"/>
  <c r="O70"/>
  <c r="R70"/>
  <c r="Q69"/>
  <c r="P69"/>
  <c r="O69"/>
  <c r="R69"/>
  <c r="Q68"/>
  <c r="P68"/>
  <c r="O68"/>
  <c r="R68"/>
  <c r="Q67"/>
  <c r="P67"/>
  <c r="O67"/>
  <c r="R67"/>
  <c r="Q66"/>
  <c r="P66"/>
  <c r="O66"/>
  <c r="R66"/>
  <c r="T65"/>
  <c r="S65"/>
  <c r="M65"/>
  <c r="L65"/>
  <c r="K65"/>
  <c r="J65"/>
  <c r="I65"/>
  <c r="R65" s="1"/>
  <c r="H65"/>
  <c r="G65"/>
  <c r="Q65" s="1"/>
  <c r="F65"/>
  <c r="P65" s="1"/>
  <c r="E65"/>
  <c r="O65" s="1"/>
  <c r="Q64"/>
  <c r="P64"/>
  <c r="O64"/>
  <c r="R64"/>
  <c r="P63"/>
  <c r="Q63"/>
  <c r="R63"/>
  <c r="Q62"/>
  <c r="P62"/>
  <c r="O62"/>
  <c r="R62"/>
  <c r="Q61"/>
  <c r="P61"/>
  <c r="O61"/>
  <c r="R61"/>
  <c r="Q60"/>
  <c r="P60"/>
  <c r="O60"/>
  <c r="R60"/>
  <c r="P59"/>
  <c r="Q59"/>
  <c r="R59"/>
  <c r="W58"/>
  <c r="V58"/>
  <c r="U58"/>
  <c r="T58"/>
  <c r="S58"/>
  <c r="M58"/>
  <c r="L58"/>
  <c r="K58"/>
  <c r="J58"/>
  <c r="I58"/>
  <c r="R58" s="1"/>
  <c r="H58"/>
  <c r="G58"/>
  <c r="Q58" s="1"/>
  <c r="F58"/>
  <c r="P58" s="1"/>
  <c r="E58"/>
  <c r="O58" s="1"/>
  <c r="W57"/>
  <c r="V57"/>
  <c r="U57"/>
  <c r="T57"/>
  <c r="S57"/>
  <c r="M57"/>
  <c r="L57"/>
  <c r="K57"/>
  <c r="J57"/>
  <c r="I57"/>
  <c r="R57" s="1"/>
  <c r="H57"/>
  <c r="G57"/>
  <c r="Q57" s="1"/>
  <c r="F57"/>
  <c r="P57" s="1"/>
  <c r="E57"/>
  <c r="O57" s="1"/>
  <c r="Q56"/>
  <c r="P56"/>
  <c r="O56"/>
  <c r="R56"/>
  <c r="Q55"/>
  <c r="P55"/>
  <c r="O55"/>
  <c r="R55"/>
  <c r="Q54"/>
  <c r="P54"/>
  <c r="O54"/>
  <c r="R54"/>
  <c r="Q53"/>
  <c r="P53"/>
  <c r="O53"/>
  <c r="R53"/>
  <c r="Q52"/>
  <c r="P52"/>
  <c r="O52"/>
  <c r="R52"/>
  <c r="T51"/>
  <c r="S51"/>
  <c r="M51"/>
  <c r="L51"/>
  <c r="K51"/>
  <c r="J51"/>
  <c r="I51"/>
  <c r="R51" s="1"/>
  <c r="H51"/>
  <c r="G51"/>
  <c r="Q51" s="1"/>
  <c r="F51"/>
  <c r="P51" s="1"/>
  <c r="E51"/>
  <c r="O51" s="1"/>
  <c r="Q50"/>
  <c r="P50"/>
  <c r="O50"/>
  <c r="R50"/>
  <c r="Q49"/>
  <c r="P49"/>
  <c r="O49"/>
  <c r="R49"/>
  <c r="Q48"/>
  <c r="P48"/>
  <c r="O48"/>
  <c r="R48"/>
  <c r="Q47"/>
  <c r="P47"/>
  <c r="O47"/>
  <c r="R47"/>
  <c r="P46"/>
  <c r="Q46"/>
  <c r="R46"/>
  <c r="T45"/>
  <c r="S45"/>
  <c r="S44" s="1"/>
  <c r="M45"/>
  <c r="L45"/>
  <c r="L44" s="1"/>
  <c r="K45"/>
  <c r="J45"/>
  <c r="J44" s="1"/>
  <c r="I45"/>
  <c r="R45" s="1"/>
  <c r="H45"/>
  <c r="H44" s="1"/>
  <c r="G45"/>
  <c r="Q45" s="1"/>
  <c r="F45"/>
  <c r="P45" s="1"/>
  <c r="E45"/>
  <c r="O45" s="1"/>
  <c r="T44"/>
  <c r="M44"/>
  <c r="K44"/>
  <c r="I44"/>
  <c r="R44" s="1"/>
  <c r="G44"/>
  <c r="Q44" s="1"/>
  <c r="E44"/>
  <c r="O44" s="1"/>
  <c r="Q43"/>
  <c r="P43"/>
  <c r="O43"/>
  <c r="R43"/>
  <c r="Q42"/>
  <c r="P42"/>
  <c r="O42"/>
  <c r="R42"/>
  <c r="Q41"/>
  <c r="P41"/>
  <c r="O41"/>
  <c r="R41"/>
  <c r="Q40"/>
  <c r="P40"/>
  <c r="O40"/>
  <c r="R40"/>
  <c r="Q39"/>
  <c r="P39"/>
  <c r="O39"/>
  <c r="R39"/>
  <c r="Q38"/>
  <c r="P38"/>
  <c r="O38"/>
  <c r="R38"/>
  <c r="Q37"/>
  <c r="P37"/>
  <c r="O37"/>
  <c r="R37"/>
  <c r="Q36"/>
  <c r="P36"/>
  <c r="O36"/>
  <c r="R36"/>
  <c r="Q35"/>
  <c r="P35"/>
  <c r="O35"/>
  <c r="R35"/>
  <c r="Q34"/>
  <c r="P34"/>
  <c r="O34"/>
  <c r="R34"/>
  <c r="Q33"/>
  <c r="P33"/>
  <c r="O33"/>
  <c r="R33"/>
  <c r="Q32"/>
  <c r="P32"/>
  <c r="O32"/>
  <c r="R32"/>
  <c r="Q31"/>
  <c r="P31"/>
  <c r="O31"/>
  <c r="R31"/>
  <c r="Q30"/>
  <c r="P30"/>
  <c r="O30"/>
  <c r="R30"/>
  <c r="Q29"/>
  <c r="P29"/>
  <c r="O29"/>
  <c r="R29"/>
  <c r="T28"/>
  <c r="S28"/>
  <c r="S9" s="1"/>
  <c r="M28"/>
  <c r="L28"/>
  <c r="L9" s="1"/>
  <c r="K28"/>
  <c r="J28"/>
  <c r="J9" s="1"/>
  <c r="I28"/>
  <c r="R28" s="1"/>
  <c r="H28"/>
  <c r="H9" s="1"/>
  <c r="G28"/>
  <c r="Q28" s="1"/>
  <c r="F28"/>
  <c r="P28" s="1"/>
  <c r="E28"/>
  <c r="O28" s="1"/>
  <c r="Q27"/>
  <c r="P27"/>
  <c r="O27"/>
  <c r="R27"/>
  <c r="P26"/>
  <c r="Q26"/>
  <c r="R26"/>
  <c r="Q25"/>
  <c r="P25"/>
  <c r="O25"/>
  <c r="R25"/>
  <c r="T24"/>
  <c r="S24"/>
  <c r="M24"/>
  <c r="L24"/>
  <c r="K24"/>
  <c r="J24"/>
  <c r="I24"/>
  <c r="R24" s="1"/>
  <c r="H24"/>
  <c r="G24"/>
  <c r="Q24" s="1"/>
  <c r="F24"/>
  <c r="P24" s="1"/>
  <c r="E24"/>
  <c r="O24" s="1"/>
  <c r="Q23"/>
  <c r="P23"/>
  <c r="O23"/>
  <c r="R23"/>
  <c r="Q22"/>
  <c r="P22"/>
  <c r="O22"/>
  <c r="R22"/>
  <c r="Q21"/>
  <c r="P21"/>
  <c r="O21"/>
  <c r="R21"/>
  <c r="Q20"/>
  <c r="P20"/>
  <c r="O20"/>
  <c r="R20"/>
  <c r="T19"/>
  <c r="S19"/>
  <c r="M19"/>
  <c r="L19"/>
  <c r="K19"/>
  <c r="J19"/>
  <c r="I19"/>
  <c r="R19" s="1"/>
  <c r="H19"/>
  <c r="G19"/>
  <c r="Q19" s="1"/>
  <c r="F19"/>
  <c r="P19" s="1"/>
  <c r="E19"/>
  <c r="O19" s="1"/>
  <c r="Q18"/>
  <c r="P18"/>
  <c r="O18"/>
  <c r="R18"/>
  <c r="Q17"/>
  <c r="P17"/>
  <c r="O17"/>
  <c r="R17"/>
  <c r="Q16"/>
  <c r="P16"/>
  <c r="O16"/>
  <c r="R16"/>
  <c r="P15"/>
  <c r="Q15"/>
  <c r="R15"/>
  <c r="T14"/>
  <c r="S14"/>
  <c r="M14"/>
  <c r="L14"/>
  <c r="K14"/>
  <c r="J14"/>
  <c r="I14"/>
  <c r="R14" s="1"/>
  <c r="H14"/>
  <c r="G14"/>
  <c r="Q14" s="1"/>
  <c r="F14"/>
  <c r="P14" s="1"/>
  <c r="E14"/>
  <c r="O14" s="1"/>
  <c r="T13"/>
  <c r="S13"/>
  <c r="M13"/>
  <c r="L13"/>
  <c r="K13"/>
  <c r="J13"/>
  <c r="I13"/>
  <c r="R13" s="1"/>
  <c r="H13"/>
  <c r="G13"/>
  <c r="Q13" s="1"/>
  <c r="F13"/>
  <c r="P13" s="1"/>
  <c r="E13"/>
  <c r="O13" s="1"/>
  <c r="R12"/>
  <c r="Q12"/>
  <c r="P12"/>
  <c r="O12"/>
  <c r="N12"/>
  <c r="R11"/>
  <c r="Q11"/>
  <c r="P11"/>
  <c r="O11"/>
  <c r="R10"/>
  <c r="Q10"/>
  <c r="P10"/>
  <c r="O10"/>
  <c r="M9"/>
  <c r="M3" s="1"/>
  <c r="K9"/>
  <c r="K3" s="1"/>
  <c r="I9"/>
  <c r="R9" s="1"/>
  <c r="G9"/>
  <c r="Q9" s="1"/>
  <c r="E9"/>
  <c r="O9" s="1"/>
  <c r="M8"/>
  <c r="K8"/>
  <c r="I8"/>
  <c r="R8" s="1"/>
  <c r="G8"/>
  <c r="Q8" s="1"/>
  <c r="E8"/>
  <c r="O8" s="1"/>
  <c r="T4"/>
  <c r="S4"/>
  <c r="M4"/>
  <c r="L4"/>
  <c r="K4"/>
  <c r="J4"/>
  <c r="I4"/>
  <c r="R4" s="1"/>
  <c r="H4"/>
  <c r="G4"/>
  <c r="Q4" s="1"/>
  <c r="F4"/>
  <c r="P4" s="1"/>
  <c r="E4"/>
  <c r="O4" s="1"/>
  <c r="H8" l="1"/>
  <c r="H7" s="1"/>
  <c r="H3"/>
  <c r="J8"/>
  <c r="J7" s="1"/>
  <c r="J3"/>
  <c r="L8"/>
  <c r="L7" s="1"/>
  <c r="L3"/>
  <c r="S8"/>
  <c r="S7" s="1"/>
  <c r="S3"/>
  <c r="E3"/>
  <c r="O3" s="1"/>
  <c r="G3"/>
  <c r="Q3" s="1"/>
  <c r="I3"/>
  <c r="R3" s="1"/>
  <c r="F9"/>
  <c r="F44"/>
  <c r="P44" s="1"/>
  <c r="T9"/>
  <c r="E92"/>
  <c r="G92"/>
  <c r="I92"/>
  <c r="T8"/>
  <c r="T7" s="1"/>
  <c r="T3"/>
  <c r="N8"/>
  <c r="O15"/>
  <c r="N16"/>
  <c r="N18"/>
  <c r="N21"/>
  <c r="N23"/>
  <c r="N26"/>
  <c r="N29"/>
  <c r="N31"/>
  <c r="N33"/>
  <c r="N35"/>
  <c r="N37"/>
  <c r="N39"/>
  <c r="N41"/>
  <c r="N43"/>
  <c r="O46"/>
  <c r="N47"/>
  <c r="N49"/>
  <c r="N52"/>
  <c r="N54"/>
  <c r="N56"/>
  <c r="O59"/>
  <c r="N60"/>
  <c r="N62"/>
  <c r="O63"/>
  <c r="N64"/>
  <c r="N67"/>
  <c r="N69"/>
  <c r="N71"/>
  <c r="N74"/>
  <c r="N76"/>
  <c r="N78"/>
  <c r="O80"/>
  <c r="N81"/>
  <c r="N83"/>
  <c r="N85"/>
  <c r="O87"/>
  <c r="N88"/>
  <c r="O99"/>
  <c r="N100"/>
  <c r="N102"/>
  <c r="N105"/>
  <c r="N107"/>
  <c r="N110"/>
  <c r="N112"/>
  <c r="N114"/>
  <c r="N116"/>
  <c r="N120"/>
  <c r="N122"/>
  <c r="N124"/>
  <c r="N126"/>
  <c r="N130"/>
  <c r="N132"/>
  <c r="N134"/>
  <c r="N136"/>
  <c r="N138"/>
  <c r="N142"/>
  <c r="N144"/>
  <c r="N146"/>
  <c r="N153"/>
  <c r="N155"/>
  <c r="N159"/>
  <c r="N165"/>
  <c r="N15"/>
  <c r="N17"/>
  <c r="N20"/>
  <c r="N19" s="1"/>
  <c r="N22"/>
  <c r="N25"/>
  <c r="O26"/>
  <c r="N27"/>
  <c r="N30"/>
  <c r="N32"/>
  <c r="N34"/>
  <c r="N36"/>
  <c r="N38"/>
  <c r="N40"/>
  <c r="N42"/>
  <c r="N46"/>
  <c r="N45" s="1"/>
  <c r="N44" s="1"/>
  <c r="N48"/>
  <c r="N50"/>
  <c r="N53"/>
  <c r="N55"/>
  <c r="N59"/>
  <c r="N61"/>
  <c r="N63"/>
  <c r="N66"/>
  <c r="N68"/>
  <c r="N70"/>
  <c r="N73"/>
  <c r="N75"/>
  <c r="N77"/>
  <c r="N80"/>
  <c r="N82"/>
  <c r="N84"/>
  <c r="N87"/>
  <c r="N86" s="1"/>
  <c r="O88"/>
  <c r="N90"/>
  <c r="N89" s="1"/>
  <c r="N99"/>
  <c r="N98" s="1"/>
  <c r="N101"/>
  <c r="N104"/>
  <c r="N103" s="1"/>
  <c r="N106"/>
  <c r="N109"/>
  <c r="N108" s="1"/>
  <c r="N111"/>
  <c r="N113"/>
  <c r="N117"/>
  <c r="N121"/>
  <c r="N123"/>
  <c r="N125"/>
  <c r="N129"/>
  <c r="N131"/>
  <c r="N135"/>
  <c r="N137"/>
  <c r="N141"/>
  <c r="N143"/>
  <c r="N145"/>
  <c r="N147"/>
  <c r="N152"/>
  <c r="N154"/>
  <c r="N156"/>
  <c r="N158"/>
  <c r="N157" s="1"/>
  <c r="N162"/>
  <c r="N160" s="1"/>
  <c r="N166"/>
  <c r="R92" l="1"/>
  <c r="I7"/>
  <c r="O92"/>
  <c r="E7"/>
  <c r="O7" s="1"/>
  <c r="N139"/>
  <c r="Q92"/>
  <c r="G7"/>
  <c r="Q7" s="1"/>
  <c r="P9"/>
  <c r="F8"/>
  <c r="F3"/>
  <c r="P3" s="1"/>
  <c r="N14"/>
  <c r="N79"/>
  <c r="N65"/>
  <c r="N24"/>
  <c r="N133"/>
  <c r="N97" s="1"/>
  <c r="N119"/>
  <c r="N28"/>
  <c r="N151"/>
  <c r="N150" s="1"/>
  <c r="N128"/>
  <c r="N72"/>
  <c r="N58"/>
  <c r="N57" s="1"/>
  <c r="N164"/>
  <c r="N115"/>
  <c r="N51"/>
  <c r="P8" l="1"/>
  <c r="F7"/>
  <c r="P7" s="1"/>
  <c r="N9"/>
  <c r="R7"/>
  <c r="N7"/>
  <c r="N118"/>
  <c r="N93" s="1"/>
  <c r="N127"/>
  <c r="N13"/>
  <c r="N4" s="1"/>
  <c r="N92" l="1"/>
  <c r="N3"/>
</calcChain>
</file>

<file path=xl/sharedStrings.xml><?xml version="1.0" encoding="utf-8"?>
<sst xmlns="http://schemas.openxmlformats.org/spreadsheetml/2006/main" count="220" uniqueCount="112">
  <si>
    <t xml:space="preserve"> </t>
    <phoneticPr fontId="3" type="noConversion"/>
  </si>
  <si>
    <t>2012년도 5월분 지방세 과징 현황(신년도)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</si>
  <si>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</si>
  <si>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</si>
  <si>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</si>
  <si>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</si>
  <si>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</si>
  <si>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</si>
  <si>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</si>
  <si>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</si>
  <si>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</si>
  <si>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</si>
  <si>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</si>
  <si>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</si>
  <si>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</si>
  <si>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</si>
  <si>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</si>
  <si>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</si>
  <si>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</si>
  <si>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</si>
  <si>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</si>
  <si>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</si>
  <si>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</si>
  <si>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</si>
  <si>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</si>
  <si>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</si>
  <si>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</si>
  <si>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</si>
  <si>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</si>
  <si>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</si>
  <si>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</si>
  <si>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</si>
  <si>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</si>
  <si>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</si>
  <si>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</si>
  <si>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</si>
  <si>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</si>
  <si>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</si>
  <si>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</si>
  <si>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</si>
  <si>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</si>
  <si>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</si>
  <si>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</si>
  <si>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</si>
  <si>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</si>
  <si>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</si>
  <si>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</si>
  <si>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</si>
  <si>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</si>
  <si>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</si>
  <si>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</si>
  <si>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</si>
  <si>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</si>
  <si>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</si>
  <si>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</si>
  <si>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</si>
  <si>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</si>
  <si>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</si>
  <si>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</si>
  <si>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</si>
  <si>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기     타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</si>
  <si>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</si>
  <si>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</si>
  <si>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</si>
  <si>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</si>
  <si>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</si>
  <si>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</si>
  <si>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</si>
  <si>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</si>
  <si>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</si>
  <si>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</si>
  <si>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</si>
  <si>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</si>
  <si>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종업원분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</si>
  <si>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</si>
  <si>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</si>
  <si>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</si>
  <si>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</si>
  <si>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</si>
  <si>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</si>
  <si>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</si>
  <si>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</si>
  <si>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</si>
  <si>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</si>
  <si>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</si>
  <si>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</si>
  <si>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</si>
  <si>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</si>
  <si>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</si>
  <si>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</si>
  <si>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</si>
  <si>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</si>
  <si>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</si>
  <si>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</si>
  <si>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</si>
  <si>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</si>
  <si>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</si>
  <si>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</si>
  <si>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</si>
  <si>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</si>
  <si>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</si>
  <si>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</si>
  <si>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</si>
  <si>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</si>
  <si>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</si>
  <si>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</si>
  <si>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</si>
  <si>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</si>
  <si>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</si>
  <si>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</si>
  <si>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</si>
  <si>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기타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</si>
</sst>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indexed="10"/>
      <name val="굴림"/>
      <family val="3"/>
      <charset val="129"/>
    </font>
    <font>
      <b/>
      <sz val="11"/>
      <name val="새굴림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</fills>
  <borders count="42">
    <border>
      <left/>
      <right/>
      <top/>
      <bottom/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0" applyNumberFormat="1" applyFont="1" applyFill="1" applyBorder="1" applyAlignment="1">
      <alignment vertical="center" shrinkToFit="1"/>
    </xf>
    <xf numFmtId="41" fontId="5" fillId="0" borderId="1" xfId="0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41" fontId="5" fillId="0" borderId="2" xfId="0" applyNumberFormat="1" applyFont="1" applyFill="1" applyBorder="1" applyAlignment="1">
      <alignment vertical="center" shrinkToFit="1"/>
    </xf>
    <xf numFmtId="41" fontId="5" fillId="0" borderId="2" xfId="0" applyNumberFormat="1" applyFont="1" applyBorder="1" applyAlignment="1">
      <alignment vertical="center" shrinkToFit="1"/>
    </xf>
    <xf numFmtId="0" fontId="6" fillId="2" borderId="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41" fontId="6" fillId="3" borderId="18" xfId="0" applyNumberFormat="1" applyFont="1" applyFill="1" applyBorder="1" applyAlignment="1">
      <alignment horizontal="center" vertical="center" shrinkToFit="1"/>
    </xf>
    <xf numFmtId="41" fontId="6" fillId="4" borderId="18" xfId="0" applyNumberFormat="1" applyFont="1" applyFill="1" applyBorder="1" applyAlignment="1">
      <alignment horizontal="center" vertical="center" shrinkToFit="1"/>
    </xf>
    <xf numFmtId="41" fontId="6" fillId="4" borderId="18" xfId="1" applyFont="1" applyFill="1" applyBorder="1" applyAlignment="1">
      <alignment horizontal="center" vertical="center" shrinkToFit="1"/>
    </xf>
    <xf numFmtId="176" fontId="6" fillId="4" borderId="18" xfId="1" applyNumberFormat="1" applyFont="1" applyFill="1" applyBorder="1" applyAlignment="1">
      <alignment horizontal="center" vertical="center" shrinkToFit="1"/>
    </xf>
    <xf numFmtId="41" fontId="6" fillId="4" borderId="19" xfId="1" applyFont="1" applyFill="1" applyBorder="1" applyAlignment="1">
      <alignment horizontal="center" vertical="center" shrinkToFit="1"/>
    </xf>
    <xf numFmtId="41" fontId="6" fillId="7" borderId="9" xfId="0" applyNumberFormat="1" applyFont="1" applyFill="1" applyBorder="1" applyAlignment="1">
      <alignment horizontal="center" vertical="center" shrinkToFit="1"/>
    </xf>
    <xf numFmtId="41" fontId="6" fillId="6" borderId="9" xfId="0" applyNumberFormat="1" applyFont="1" applyFill="1" applyBorder="1" applyAlignment="1">
      <alignment horizontal="center" vertical="center" shrinkToFit="1"/>
    </xf>
    <xf numFmtId="176" fontId="6" fillId="6" borderId="18" xfId="0" applyNumberFormat="1" applyFont="1" applyFill="1" applyBorder="1" applyAlignment="1">
      <alignment horizontal="center" vertical="center" shrinkToFit="1"/>
    </xf>
    <xf numFmtId="41" fontId="6" fillId="6" borderId="21" xfId="0" applyNumberFormat="1" applyFont="1" applyFill="1" applyBorder="1" applyAlignment="1">
      <alignment horizontal="center" vertical="center" shrinkToFit="1"/>
    </xf>
    <xf numFmtId="41" fontId="6" fillId="8" borderId="24" xfId="0" applyNumberFormat="1" applyFont="1" applyFill="1" applyBorder="1" applyAlignment="1">
      <alignment horizontal="center" vertical="center" shrinkToFit="1"/>
    </xf>
    <xf numFmtId="41" fontId="6" fillId="5" borderId="24" xfId="0" applyNumberFormat="1" applyFont="1" applyFill="1" applyBorder="1" applyAlignment="1">
      <alignment horizontal="center" vertical="center" shrinkToFit="1"/>
    </xf>
    <xf numFmtId="176" fontId="6" fillId="5" borderId="24" xfId="0" applyNumberFormat="1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41" fontId="6" fillId="0" borderId="24" xfId="0" applyNumberFormat="1" applyFont="1" applyFill="1" applyBorder="1" applyAlignment="1">
      <alignment horizontal="center" vertical="center" shrinkToFit="1"/>
    </xf>
    <xf numFmtId="41" fontId="6" fillId="0" borderId="24" xfId="0" applyNumberFormat="1" applyFont="1" applyBorder="1" applyAlignment="1">
      <alignment horizontal="center" vertical="center" shrinkToFit="1"/>
    </xf>
    <xf numFmtId="41" fontId="6" fillId="0" borderId="25" xfId="0" applyNumberFormat="1" applyFont="1" applyBorder="1" applyAlignment="1">
      <alignment horizontal="center" vertical="center" shrinkToFit="1"/>
    </xf>
    <xf numFmtId="41" fontId="6" fillId="0" borderId="24" xfId="1" applyFont="1" applyFill="1" applyBorder="1" applyAlignment="1">
      <alignment horizontal="center" vertical="center" shrinkToFit="1"/>
    </xf>
    <xf numFmtId="41" fontId="6" fillId="8" borderId="28" xfId="0" applyNumberFormat="1" applyFont="1" applyFill="1" applyBorder="1" applyAlignment="1">
      <alignment horizontal="center" vertical="center" shrinkToFit="1"/>
    </xf>
    <xf numFmtId="41" fontId="6" fillId="5" borderId="28" xfId="0" applyNumberFormat="1" applyFont="1" applyFill="1" applyBorder="1" applyAlignment="1">
      <alignment horizontal="center" vertical="center" shrinkToFit="1"/>
    </xf>
    <xf numFmtId="176" fontId="6" fillId="5" borderId="29" xfId="0" applyNumberFormat="1" applyFont="1" applyFill="1" applyBorder="1" applyAlignment="1">
      <alignment horizontal="center" vertical="center" shrinkToFit="1"/>
    </xf>
    <xf numFmtId="41" fontId="6" fillId="5" borderId="30" xfId="0" applyNumberFormat="1" applyFont="1" applyFill="1" applyBorder="1" applyAlignment="1">
      <alignment horizontal="center" vertical="center" shrinkToFit="1"/>
    </xf>
    <xf numFmtId="41" fontId="5" fillId="8" borderId="34" xfId="0" applyNumberFormat="1" applyFont="1" applyFill="1" applyBorder="1" applyAlignment="1">
      <alignment horizontal="center" vertical="center" shrinkToFit="1"/>
    </xf>
    <xf numFmtId="41" fontId="5" fillId="5" borderId="34" xfId="0" applyNumberFormat="1" applyFont="1" applyFill="1" applyBorder="1" applyAlignment="1">
      <alignment horizontal="center" vertical="center" shrinkToFit="1"/>
    </xf>
    <xf numFmtId="176" fontId="5" fillId="5" borderId="34" xfId="0" applyNumberFormat="1" applyFont="1" applyFill="1" applyBorder="1" applyAlignment="1">
      <alignment horizontal="center" vertical="center" shrinkToFit="1"/>
    </xf>
    <xf numFmtId="41" fontId="5" fillId="0" borderId="24" xfId="0" applyNumberFormat="1" applyFont="1" applyFill="1" applyBorder="1" applyAlignment="1">
      <alignment horizontal="center" vertical="center" shrinkToFit="1"/>
    </xf>
    <xf numFmtId="41" fontId="5" fillId="0" borderId="24" xfId="0" applyNumberFormat="1" applyFont="1" applyBorder="1" applyAlignment="1">
      <alignment horizontal="center" vertical="center" shrinkToFit="1"/>
    </xf>
    <xf numFmtId="176" fontId="5" fillId="5" borderId="24" xfId="0" applyNumberFormat="1" applyFont="1" applyFill="1" applyBorder="1" applyAlignment="1">
      <alignment horizontal="center" vertical="center" shrinkToFit="1"/>
    </xf>
    <xf numFmtId="41" fontId="5" fillId="8" borderId="24" xfId="0" applyNumberFormat="1" applyFont="1" applyFill="1" applyBorder="1" applyAlignment="1">
      <alignment horizontal="center" vertical="center" shrinkToFit="1"/>
    </xf>
    <xf numFmtId="41" fontId="5" fillId="5" borderId="24" xfId="0" applyNumberFormat="1" applyFont="1" applyFill="1" applyBorder="1" applyAlignment="1">
      <alignment horizontal="center" vertical="center" shrinkToFit="1"/>
    </xf>
    <xf numFmtId="0" fontId="5" fillId="5" borderId="24" xfId="0" applyFont="1" applyFill="1" applyBorder="1" applyAlignment="1">
      <alignment horizontal="center" vertical="center"/>
    </xf>
    <xf numFmtId="41" fontId="5" fillId="9" borderId="24" xfId="0" applyNumberFormat="1" applyFont="1" applyFill="1" applyBorder="1" applyAlignment="1">
      <alignment horizontal="center" vertical="center" shrinkToFit="1"/>
    </xf>
    <xf numFmtId="41" fontId="5" fillId="10" borderId="24" xfId="0" applyNumberFormat="1" applyFont="1" applyFill="1" applyBorder="1" applyAlignment="1">
      <alignment horizontal="center" vertical="center" shrinkToFit="1"/>
    </xf>
    <xf numFmtId="176" fontId="5" fillId="10" borderId="24" xfId="0" applyNumberFormat="1" applyFont="1" applyFill="1" applyBorder="1" applyAlignment="1">
      <alignment horizontal="center" vertical="center" shrinkToFit="1"/>
    </xf>
    <xf numFmtId="41" fontId="5" fillId="0" borderId="14" xfId="0" applyNumberFormat="1" applyFont="1" applyFill="1" applyBorder="1" applyAlignment="1">
      <alignment horizontal="center" vertical="center" shrinkToFit="1"/>
    </xf>
    <xf numFmtId="41" fontId="5" fillId="0" borderId="14" xfId="0" applyNumberFormat="1" applyFont="1" applyBorder="1" applyAlignment="1">
      <alignment horizontal="center" vertical="center" shrinkToFit="1"/>
    </xf>
    <xf numFmtId="176" fontId="5" fillId="5" borderId="14" xfId="0" applyNumberFormat="1" applyFont="1" applyFill="1" applyBorder="1" applyAlignment="1">
      <alignment horizontal="center" vertical="center" shrinkToFit="1"/>
    </xf>
    <xf numFmtId="176" fontId="5" fillId="6" borderId="9" xfId="0" applyNumberFormat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41" fontId="5" fillId="0" borderId="25" xfId="0" applyNumberFormat="1" applyFont="1" applyBorder="1" applyAlignment="1">
      <alignment horizontal="center" vertical="center" shrinkToFit="1"/>
    </xf>
    <xf numFmtId="41" fontId="5" fillId="8" borderId="29" xfId="0" applyNumberFormat="1" applyFont="1" applyFill="1" applyBorder="1" applyAlignment="1">
      <alignment horizontal="center" vertical="center" shrinkToFit="1"/>
    </xf>
    <xf numFmtId="41" fontId="5" fillId="5" borderId="29" xfId="0" applyNumberFormat="1" applyFont="1" applyFill="1" applyBorder="1" applyAlignment="1">
      <alignment horizontal="center" vertical="center" shrinkToFit="1"/>
    </xf>
    <xf numFmtId="176" fontId="5" fillId="5" borderId="29" xfId="0" applyNumberFormat="1" applyFont="1" applyFill="1" applyBorder="1" applyAlignment="1">
      <alignment horizontal="center" vertical="center" shrinkToFit="1"/>
    </xf>
    <xf numFmtId="0" fontId="5" fillId="5" borderId="36" xfId="0" applyFont="1" applyFill="1" applyBorder="1" applyAlignment="1">
      <alignment horizontal="center" vertical="center"/>
    </xf>
    <xf numFmtId="41" fontId="5" fillId="8" borderId="14" xfId="0" applyNumberFormat="1" applyFont="1" applyFill="1" applyBorder="1" applyAlignment="1">
      <alignment horizontal="center" vertical="center" shrinkToFit="1"/>
    </xf>
    <xf numFmtId="41" fontId="5" fillId="5" borderId="14" xfId="0" applyNumberFormat="1" applyFont="1" applyFill="1" applyBorder="1" applyAlignment="1">
      <alignment horizontal="center" vertical="center" shrinkToFit="1"/>
    </xf>
    <xf numFmtId="41" fontId="5" fillId="0" borderId="29" xfId="0" applyNumberFormat="1" applyFont="1" applyFill="1" applyBorder="1" applyAlignment="1">
      <alignment horizontal="center" vertical="center" shrinkToFit="1"/>
    </xf>
    <xf numFmtId="41" fontId="5" fillId="0" borderId="29" xfId="0" applyNumberFormat="1" applyFont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4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/>
    </xf>
    <xf numFmtId="0" fontId="5" fillId="8" borderId="35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 shrinkToFit="1"/>
    </xf>
    <xf numFmtId="0" fontId="5" fillId="5" borderId="34" xfId="0" applyFont="1" applyFill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shrinkToFit="1"/>
    </xf>
    <xf numFmtId="0" fontId="5" fillId="5" borderId="36" xfId="0" applyFont="1" applyFill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textRotation="255"/>
    </xf>
    <xf numFmtId="0" fontId="0" fillId="0" borderId="22" xfId="0" applyBorder="1">
      <alignment vertical="center"/>
    </xf>
    <xf numFmtId="0" fontId="0" fillId="0" borderId="11" xfId="0" applyBorder="1">
      <alignment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wrapText="1" shrinkToFit="1"/>
    </xf>
    <xf numFmtId="0" fontId="5" fillId="5" borderId="38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 textRotation="255"/>
    </xf>
    <xf numFmtId="0" fontId="5" fillId="5" borderId="34" xfId="0" applyFont="1" applyFill="1" applyBorder="1" applyAlignment="1">
      <alignment horizontal="center" vertical="center" textRotation="255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0"/>
  </sheetPr>
  <dimension ref="A1:W166"/>
  <sheetViews>
    <sheetView tabSelected="1" view="pageBreakPreview" zoomScale="70" zoomScaleNormal="75" zoomScaleSheetLayoutView="70" workbookViewId="0">
      <selection activeCell="H14" sqref="H14"/>
    </sheetView>
  </sheetViews>
  <sheetFormatPr defaultRowHeight="20.25" customHeight="1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22.21875" style="2" customWidth="1"/>
    <col min="6" max="6" width="10.88671875" style="2" customWidth="1"/>
    <col min="7" max="7" width="22.109375" style="2" customWidth="1"/>
    <col min="8" max="8" width="20" style="1" customWidth="1"/>
    <col min="9" max="9" width="23.44140625" style="1" customWidth="1"/>
    <col min="10" max="10" width="20" style="1" customWidth="1"/>
    <col min="11" max="11" width="22.44140625" style="1" customWidth="1"/>
    <col min="12" max="12" width="18.6640625" style="1" customWidth="1"/>
    <col min="13" max="13" width="19.6640625" style="1" customWidth="1"/>
    <col min="14" max="14" width="20.44140625" style="1" customWidth="1"/>
    <col min="15" max="15" width="9" style="1" customWidth="1"/>
    <col min="16" max="16" width="9.5546875" style="1" customWidth="1"/>
    <col min="17" max="17" width="9.44140625" style="1" customWidth="1"/>
    <col min="18" max="18" width="8.77734375" style="1" customWidth="1"/>
    <col min="19" max="20" width="19" style="1" customWidth="1"/>
    <col min="21" max="21" width="3.21875" style="1" customWidth="1"/>
    <col min="22" max="22" width="1.5546875" style="1" customWidth="1"/>
    <col min="23" max="23" width="0.44140625" style="1" customWidth="1"/>
    <col min="24" max="16384" width="8.88671875" style="1"/>
  </cols>
  <sheetData>
    <row r="1" spans="1:23" ht="6.75" customHeight="1">
      <c r="D1" s="1" t="s">
        <v>0</v>
      </c>
    </row>
    <row r="2" spans="1:23" ht="33" customHeight="1" thickBot="1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</row>
    <row r="3" spans="1:23" ht="17.25" customHeight="1" thickBot="1">
      <c r="A3" s="3"/>
      <c r="B3" s="3"/>
      <c r="C3" s="3"/>
      <c r="D3" s="4" t="s">
        <v>2</v>
      </c>
      <c r="E3" s="5">
        <f>SUM(E9,E93)</f>
        <v>383345000000</v>
      </c>
      <c r="F3" s="5">
        <f t="shared" ref="F3:N3" si="0">SUM(F9,F93)</f>
        <v>0</v>
      </c>
      <c r="G3" s="5">
        <f t="shared" si="0"/>
        <v>153162000000</v>
      </c>
      <c r="H3" s="6">
        <f t="shared" si="0"/>
        <v>28769408480</v>
      </c>
      <c r="I3" s="6">
        <f t="shared" si="0"/>
        <v>160518524696</v>
      </c>
      <c r="J3" s="6">
        <f t="shared" si="0"/>
        <v>28969188780</v>
      </c>
      <c r="K3" s="6">
        <f t="shared" si="0"/>
        <v>153352416350</v>
      </c>
      <c r="L3" s="6">
        <f t="shared" si="0"/>
        <v>59700</v>
      </c>
      <c r="M3" s="6">
        <f t="shared" si="0"/>
        <v>65030</v>
      </c>
      <c r="N3" s="6">
        <f t="shared" si="0"/>
        <v>7166043316</v>
      </c>
      <c r="O3" s="6">
        <f>IF(E3=0,0,+K3/E3)*100</f>
        <v>40.003760672501272</v>
      </c>
      <c r="P3" s="6">
        <f>IF(F3=0,0,+K3/F3)*100</f>
        <v>0</v>
      </c>
      <c r="Q3" s="6">
        <f>IF(G3=0,0,+K3/G3)*100</f>
        <v>100.12432349407815</v>
      </c>
      <c r="R3" s="6">
        <f>IF(I3=0,0,+K3/I3)*100</f>
        <v>95.535650256210843</v>
      </c>
      <c r="S3" s="6">
        <f>SUM(S9,S93)</f>
        <v>334344970</v>
      </c>
      <c r="T3" s="6">
        <f>SUM(T9,T93)</f>
        <v>2799656850</v>
      </c>
    </row>
    <row r="4" spans="1:23" ht="18.75" customHeight="1" thickBot="1">
      <c r="A4" s="3" t="s">
        <v>3</v>
      </c>
      <c r="B4" s="3"/>
      <c r="C4" s="3"/>
      <c r="D4" s="7" t="s">
        <v>4</v>
      </c>
      <c r="E4" s="8">
        <f t="shared" ref="E4:N4" si="1">SUM(E12:E13,E96:E97)</f>
        <v>113887000000</v>
      </c>
      <c r="F4" s="8">
        <f t="shared" si="1"/>
        <v>0</v>
      </c>
      <c r="G4" s="8">
        <f t="shared" si="1"/>
        <v>9447669000</v>
      </c>
      <c r="H4" s="9">
        <f t="shared" si="1"/>
        <v>1645843720</v>
      </c>
      <c r="I4" s="9">
        <f t="shared" si="1"/>
        <v>13276312100</v>
      </c>
      <c r="J4" s="9">
        <f t="shared" si="1"/>
        <v>1845241030</v>
      </c>
      <c r="K4" s="9">
        <f t="shared" si="1"/>
        <v>9051994500</v>
      </c>
      <c r="L4" s="9">
        <f t="shared" si="1"/>
        <v>92850</v>
      </c>
      <c r="M4" s="9">
        <f t="shared" si="1"/>
        <v>7650690</v>
      </c>
      <c r="N4" s="9">
        <f t="shared" si="1"/>
        <v>4216666910</v>
      </c>
      <c r="O4" s="9">
        <f>IF(E4=0,0,+K4/E4)*100</f>
        <v>7.948224555919464</v>
      </c>
      <c r="P4" s="9">
        <f>IF(F4=0,0,+K4/F4)*100</f>
        <v>0</v>
      </c>
      <c r="Q4" s="9">
        <f>IF(G4=0,0,+K4/G4)*100</f>
        <v>95.811935197983757</v>
      </c>
      <c r="R4" s="9">
        <f>IF(I4=0,0,+K4/I4)*100</f>
        <v>68.181543427259442</v>
      </c>
      <c r="S4" s="9">
        <f>SUM(S12:S13,S96:S97)</f>
        <v>15856960</v>
      </c>
      <c r="T4" s="9">
        <f>SUM(T12:T13,T96:T97)</f>
        <v>470699550</v>
      </c>
    </row>
    <row r="5" spans="1:23" ht="17.25" customHeight="1">
      <c r="A5" s="108" t="s">
        <v>5</v>
      </c>
      <c r="B5" s="109"/>
      <c r="C5" s="109"/>
      <c r="D5" s="110"/>
      <c r="E5" s="114" t="s">
        <v>6</v>
      </c>
      <c r="F5" s="115"/>
      <c r="G5" s="116"/>
      <c r="H5" s="117" t="s">
        <v>7</v>
      </c>
      <c r="I5" s="118"/>
      <c r="J5" s="117" t="s">
        <v>8</v>
      </c>
      <c r="K5" s="118"/>
      <c r="L5" s="117" t="s">
        <v>9</v>
      </c>
      <c r="M5" s="118"/>
      <c r="N5" s="10" t="s">
        <v>10</v>
      </c>
      <c r="O5" s="117" t="s">
        <v>11</v>
      </c>
      <c r="P5" s="119"/>
      <c r="Q5" s="119"/>
      <c r="R5" s="118"/>
      <c r="S5" s="117" t="s">
        <v>12</v>
      </c>
      <c r="T5" s="120"/>
    </row>
    <row r="6" spans="1:23" ht="18.75" customHeight="1" thickBot="1">
      <c r="A6" s="111"/>
      <c r="B6" s="112"/>
      <c r="C6" s="112"/>
      <c r="D6" s="113"/>
      <c r="E6" s="11" t="s">
        <v>13</v>
      </c>
      <c r="F6" s="11" t="s">
        <v>14</v>
      </c>
      <c r="G6" s="11" t="s">
        <v>15</v>
      </c>
      <c r="H6" s="12" t="s">
        <v>16</v>
      </c>
      <c r="I6" s="12" t="s">
        <v>17</v>
      </c>
      <c r="J6" s="12" t="s">
        <v>16</v>
      </c>
      <c r="K6" s="12" t="s">
        <v>17</v>
      </c>
      <c r="L6" s="12" t="s">
        <v>16</v>
      </c>
      <c r="M6" s="12" t="s">
        <v>17</v>
      </c>
      <c r="N6" s="12"/>
      <c r="O6" s="12" t="s">
        <v>18</v>
      </c>
      <c r="P6" s="12" t="s">
        <v>19</v>
      </c>
      <c r="Q6" s="12" t="s">
        <v>20</v>
      </c>
      <c r="R6" s="12" t="s">
        <v>21</v>
      </c>
      <c r="S6" s="12" t="s">
        <v>16</v>
      </c>
      <c r="T6" s="13" t="s">
        <v>17</v>
      </c>
    </row>
    <row r="7" spans="1:23" ht="20.25" customHeight="1" thickBot="1">
      <c r="A7" s="96" t="s">
        <v>22</v>
      </c>
      <c r="B7" s="97"/>
      <c r="C7" s="98"/>
      <c r="D7" s="99"/>
      <c r="E7" s="14">
        <f>SUM(E8,E92)</f>
        <v>497232000000</v>
      </c>
      <c r="F7" s="14">
        <f t="shared" ref="F7:M7" si="2">SUM(F8,F92)</f>
        <v>0</v>
      </c>
      <c r="G7" s="14">
        <f t="shared" si="2"/>
        <v>162609669000</v>
      </c>
      <c r="H7" s="15">
        <f t="shared" si="2"/>
        <v>30415252200</v>
      </c>
      <c r="I7" s="15">
        <f t="shared" si="2"/>
        <v>173794836796</v>
      </c>
      <c r="J7" s="15">
        <f t="shared" si="2"/>
        <v>30814429810</v>
      </c>
      <c r="K7" s="15">
        <f t="shared" si="2"/>
        <v>162404410850</v>
      </c>
      <c r="L7" s="15">
        <f t="shared" si="2"/>
        <v>152550</v>
      </c>
      <c r="M7" s="15">
        <f t="shared" si="2"/>
        <v>7715720</v>
      </c>
      <c r="N7" s="16">
        <f>I7-K7-M7</f>
        <v>11382710226</v>
      </c>
      <c r="O7" s="17">
        <f>IF(E7=0,0,+K7/E7)*100</f>
        <v>32.661697326398944</v>
      </c>
      <c r="P7" s="17">
        <f>IF(F7=0,0,+K7/F7)*100</f>
        <v>0</v>
      </c>
      <c r="Q7" s="17">
        <f>IF(G7=0,0,+K7/G7)*100</f>
        <v>99.873772481512162</v>
      </c>
      <c r="R7" s="17">
        <f>IF(I7=0,0,+K7/I7)*100</f>
        <v>93.446050437407379</v>
      </c>
      <c r="S7" s="16">
        <f>SUM(S8,S92)</f>
        <v>350201930</v>
      </c>
      <c r="T7" s="18">
        <f>SUM(T8,T92)</f>
        <v>3270356400</v>
      </c>
    </row>
    <row r="8" spans="1:23" ht="18.75" customHeight="1">
      <c r="A8" s="79" t="s">
        <v>23</v>
      </c>
      <c r="B8" s="82" t="s">
        <v>24</v>
      </c>
      <c r="C8" s="102" t="s">
        <v>25</v>
      </c>
      <c r="D8" s="102"/>
      <c r="E8" s="19">
        <f>SUM(E9:E13)</f>
        <v>493132000000</v>
      </c>
      <c r="F8" s="19">
        <f t="shared" ref="F8:M8" si="3">SUM(F9:F13)</f>
        <v>0</v>
      </c>
      <c r="G8" s="19">
        <f t="shared" si="3"/>
        <v>161019169000</v>
      </c>
      <c r="H8" s="19">
        <f t="shared" si="3"/>
        <v>30562015930</v>
      </c>
      <c r="I8" s="20">
        <f t="shared" si="3"/>
        <v>166431479050</v>
      </c>
      <c r="J8" s="20">
        <f t="shared" si="3"/>
        <v>30577703520</v>
      </c>
      <c r="K8" s="20">
        <f t="shared" si="3"/>
        <v>162749810530</v>
      </c>
      <c r="L8" s="20">
        <f t="shared" si="3"/>
        <v>0</v>
      </c>
      <c r="M8" s="20">
        <f t="shared" si="3"/>
        <v>0</v>
      </c>
      <c r="N8" s="20">
        <f>I8-K8-M8</f>
        <v>3681668520</v>
      </c>
      <c r="O8" s="21">
        <f>IF(E8=0,0,+K8/E8)*100</f>
        <v>33.003295371219068</v>
      </c>
      <c r="P8" s="21">
        <f>IF(F8=0,0,+K8/F8)*100</f>
        <v>0</v>
      </c>
      <c r="Q8" s="21">
        <f>IF(G8=0,0,+K8/G8)*100</f>
        <v>101.07480465881673</v>
      </c>
      <c r="R8" s="21">
        <f>IF(I8=0,0,+K8/I8)*100</f>
        <v>97.787877304813264</v>
      </c>
      <c r="S8" s="20">
        <f>SUM(S9:S13)</f>
        <v>143548580</v>
      </c>
      <c r="T8" s="22">
        <f>SUM(T9:T13)</f>
        <v>1005542540</v>
      </c>
    </row>
    <row r="9" spans="1:23" ht="18.75" customHeight="1">
      <c r="A9" s="100"/>
      <c r="B9" s="83"/>
      <c r="C9" s="103" t="s">
        <v>26</v>
      </c>
      <c r="D9" s="103"/>
      <c r="E9" s="23">
        <f>SUM(E14,E19,E28,E33:E41,E43,E45,E51,E58,E79,E86,E89)</f>
        <v>380408000000</v>
      </c>
      <c r="F9" s="23">
        <f>SUM(F14,F19,F28,F33:F41,F43,F45,F51,F58,F79,F86,F89)</f>
        <v>0</v>
      </c>
      <c r="G9" s="23">
        <f>SUM(G14,G19,G28,G33:G41,G43,G45,G51,G58,G79,G86,G89)</f>
        <v>152153000000</v>
      </c>
      <c r="H9" s="23">
        <f>SUM(H14,H19,H28,H33,H34,H35,H36,H37,H39,H40,H41,H43,H45,H51,H58,H79,H86,H89)</f>
        <v>28936951590</v>
      </c>
      <c r="I9" s="24">
        <f t="shared" ref="I9:N9" si="4">SUM(I14,I19,I28,I33,I34,I35,I36,I37,I39,I40,I41,I43,I45,I51,I58,I79,I86,I89)</f>
        <v>157481053690</v>
      </c>
      <c r="J9" s="24">
        <f t="shared" si="4"/>
        <v>28948632690</v>
      </c>
      <c r="K9" s="24">
        <f t="shared" si="4"/>
        <v>153938775700</v>
      </c>
      <c r="L9" s="24">
        <f t="shared" si="4"/>
        <v>0</v>
      </c>
      <c r="M9" s="24">
        <f t="shared" si="4"/>
        <v>0</v>
      </c>
      <c r="N9" s="24">
        <f t="shared" si="4"/>
        <v>3542277990</v>
      </c>
      <c r="O9" s="25">
        <f>IF(E9=0,0,+K9/E9)*100</f>
        <v>40.466755615023871</v>
      </c>
      <c r="P9" s="25">
        <f>IF(F9=0,0,+K9/F9)*100</f>
        <v>0</v>
      </c>
      <c r="Q9" s="25">
        <f>IF(G9=0,0,+K9/G9)*100</f>
        <v>101.17367104164887</v>
      </c>
      <c r="R9" s="25">
        <f>IF(I9=0,0,+K9/I9)*100</f>
        <v>97.750664027830965</v>
      </c>
      <c r="S9" s="24">
        <f>SUM(S14,S19,S28,S33:S41,S43,S45,S51,S58,S79,S86,S89)</f>
        <v>136878630</v>
      </c>
      <c r="T9" s="24">
        <f>SUM(T14,T19,T28,T33:T41,T43,T45,T51,T58,T79,T86,T89)</f>
        <v>979462900</v>
      </c>
    </row>
    <row r="10" spans="1:23" ht="18.75" customHeight="1">
      <c r="A10" s="100"/>
      <c r="B10" s="83"/>
      <c r="C10" s="104" t="s">
        <v>27</v>
      </c>
      <c r="D10" s="104"/>
      <c r="E10" s="26"/>
      <c r="F10" s="27"/>
      <c r="G10" s="27"/>
      <c r="H10" s="28"/>
      <c r="I10" s="28"/>
      <c r="J10" s="28"/>
      <c r="K10" s="28"/>
      <c r="L10" s="28"/>
      <c r="M10" s="28"/>
      <c r="N10" s="28"/>
      <c r="O10" s="25">
        <f>IF(E10=0,0,+K10/E10)*100</f>
        <v>0</v>
      </c>
      <c r="P10" s="25">
        <f>IF(F10=0,0,+K10/F10)*100</f>
        <v>0</v>
      </c>
      <c r="Q10" s="25">
        <f>IF(G10=0,0,+K10/G10)*100</f>
        <v>0</v>
      </c>
      <c r="R10" s="25">
        <f>IF(I10=0,0,+K10/I10)*100</f>
        <v>0</v>
      </c>
      <c r="S10" s="28"/>
      <c r="T10" s="29"/>
    </row>
    <row r="11" spans="1:23" ht="18.75" customHeight="1">
      <c r="A11" s="100"/>
      <c r="B11" s="83"/>
      <c r="C11" s="104" t="s">
        <v>28</v>
      </c>
      <c r="D11" s="104"/>
      <c r="E11" s="26"/>
      <c r="F11" s="27"/>
      <c r="G11" s="27"/>
      <c r="H11" s="28"/>
      <c r="I11" s="28"/>
      <c r="J11" s="28"/>
      <c r="K11" s="28"/>
      <c r="L11" s="28"/>
      <c r="M11" s="28"/>
      <c r="N11" s="28"/>
      <c r="O11" s="25">
        <f>IF(E11=0,0,+K11/E11)*100</f>
        <v>0</v>
      </c>
      <c r="P11" s="25">
        <f>IF(F11=0,0,+K11/F11)*100</f>
        <v>0</v>
      </c>
      <c r="Q11" s="25">
        <f>IF(G11=0,0,+K11/G11)*100</f>
        <v>0</v>
      </c>
      <c r="R11" s="25">
        <f>IF(I11=0,0,+K11/I11)*100</f>
        <v>0</v>
      </c>
      <c r="S11" s="28"/>
      <c r="T11" s="29"/>
    </row>
    <row r="12" spans="1:23" ht="18.75" customHeight="1">
      <c r="A12" s="100"/>
      <c r="B12" s="83"/>
      <c r="C12" s="104" t="s">
        <v>29</v>
      </c>
      <c r="D12" s="104"/>
      <c r="E12" s="30"/>
      <c r="F12" s="27"/>
      <c r="G12" s="27"/>
      <c r="H12" s="28"/>
      <c r="I12" s="28"/>
      <c r="J12" s="28"/>
      <c r="K12" s="28"/>
      <c r="L12" s="28"/>
      <c r="M12" s="28"/>
      <c r="N12" s="28">
        <f>I12-K12-M12</f>
        <v>0</v>
      </c>
      <c r="O12" s="25">
        <f t="shared" ref="O12:O75" si="5">IF(E12=0,0,+K12/E12)*100</f>
        <v>0</v>
      </c>
      <c r="P12" s="25">
        <f t="shared" ref="P12:P75" si="6">IF(F12=0,0,+K12/F12)*100</f>
        <v>0</v>
      </c>
      <c r="Q12" s="25">
        <f t="shared" ref="Q12:Q75" si="7">IF(G12=0,0,+K12/G12)*100</f>
        <v>0</v>
      </c>
      <c r="R12" s="25">
        <f t="shared" ref="R12:R75" si="8">IF(I12=0,0,+K12/I12)*100</f>
        <v>0</v>
      </c>
      <c r="S12" s="28"/>
      <c r="T12" s="29"/>
    </row>
    <row r="13" spans="1:23" ht="18.75" customHeight="1" thickBot="1">
      <c r="A13" s="100"/>
      <c r="B13" s="84"/>
      <c r="C13" s="105" t="s">
        <v>30</v>
      </c>
      <c r="D13" s="106"/>
      <c r="E13" s="31">
        <f>SUM(E24,E38,E49,E63,E65,E72)</f>
        <v>112724000000</v>
      </c>
      <c r="F13" s="31">
        <f t="shared" ref="F13:T13" si="9">SUM(F24,F38,F49,F63,F65,F72)</f>
        <v>0</v>
      </c>
      <c r="G13" s="31">
        <f t="shared" si="9"/>
        <v>8866169000</v>
      </c>
      <c r="H13" s="32">
        <f t="shared" si="9"/>
        <v>1625064340</v>
      </c>
      <c r="I13" s="32">
        <f t="shared" si="9"/>
        <v>8950425360</v>
      </c>
      <c r="J13" s="32">
        <f t="shared" si="9"/>
        <v>1629070830</v>
      </c>
      <c r="K13" s="32">
        <f t="shared" si="9"/>
        <v>8811034830</v>
      </c>
      <c r="L13" s="32">
        <f t="shared" si="9"/>
        <v>0</v>
      </c>
      <c r="M13" s="32">
        <f t="shared" si="9"/>
        <v>0</v>
      </c>
      <c r="N13" s="32">
        <f t="shared" si="9"/>
        <v>139390530</v>
      </c>
      <c r="O13" s="33">
        <f>IF(E13=0,0,+K13/E13)*100</f>
        <v>7.8164675047017491</v>
      </c>
      <c r="P13" s="33">
        <f>IF(F13=0,0,+K13/F13)*100</f>
        <v>0</v>
      </c>
      <c r="Q13" s="33">
        <f>IF(G13=0,0,+K13/G13)*100</f>
        <v>99.378151149611512</v>
      </c>
      <c r="R13" s="33">
        <f>IF(I13=0,0,+K13/I13)*100</f>
        <v>98.442637926204654</v>
      </c>
      <c r="S13" s="32">
        <f t="shared" si="9"/>
        <v>6669950</v>
      </c>
      <c r="T13" s="34">
        <f t="shared" si="9"/>
        <v>26079640</v>
      </c>
    </row>
    <row r="14" spans="1:23" ht="18.75" customHeight="1">
      <c r="A14" s="100"/>
      <c r="B14" s="62" t="s">
        <v>31</v>
      </c>
      <c r="C14" s="89" t="s">
        <v>24</v>
      </c>
      <c r="D14" s="90"/>
      <c r="E14" s="35">
        <f>SUM(E15:E18)</f>
        <v>231150000000</v>
      </c>
      <c r="F14" s="35">
        <f t="shared" ref="F14:N14" si="10">SUM(F15:F18)</f>
        <v>0</v>
      </c>
      <c r="G14" s="35">
        <f t="shared" si="10"/>
        <v>84781000000</v>
      </c>
      <c r="H14" s="36">
        <f t="shared" si="10"/>
        <v>22329578600</v>
      </c>
      <c r="I14" s="36">
        <f t="shared" si="10"/>
        <v>96653935860</v>
      </c>
      <c r="J14" s="36">
        <f t="shared" si="10"/>
        <v>22316156900</v>
      </c>
      <c r="K14" s="36">
        <f t="shared" si="10"/>
        <v>95588361500</v>
      </c>
      <c r="L14" s="36">
        <f t="shared" si="10"/>
        <v>0</v>
      </c>
      <c r="M14" s="36">
        <f t="shared" si="10"/>
        <v>0</v>
      </c>
      <c r="N14" s="36">
        <f t="shared" si="10"/>
        <v>1065574360</v>
      </c>
      <c r="O14" s="37">
        <f t="shared" si="5"/>
        <v>41.35339022279905</v>
      </c>
      <c r="P14" s="37">
        <f t="shared" si="6"/>
        <v>0</v>
      </c>
      <c r="Q14" s="37">
        <f t="shared" si="7"/>
        <v>112.74738620681521</v>
      </c>
      <c r="R14" s="37">
        <f t="shared" si="8"/>
        <v>98.89753650431426</v>
      </c>
      <c r="S14" s="36">
        <f>SUM(S15:S18)</f>
        <v>25627020</v>
      </c>
      <c r="T14" s="36">
        <f>SUM(T15:T18)</f>
        <v>136670250</v>
      </c>
    </row>
    <row r="15" spans="1:23" ht="18.75" customHeight="1">
      <c r="A15" s="100"/>
      <c r="B15" s="62"/>
      <c r="C15" s="64" t="s">
        <v>32</v>
      </c>
      <c r="D15" s="65"/>
      <c r="E15" s="38">
        <v>231150000000</v>
      </c>
      <c r="F15" s="38"/>
      <c r="G15" s="38">
        <v>84781000000</v>
      </c>
      <c r="H15" s="39">
        <v>19877664840</v>
      </c>
      <c r="I15" s="39">
        <v>85253702330</v>
      </c>
      <c r="J15" s="39">
        <v>19868339620</v>
      </c>
      <c r="K15" s="39">
        <v>84365716820</v>
      </c>
      <c r="L15" s="39"/>
      <c r="M15" s="39">
        <v>0</v>
      </c>
      <c r="N15" s="39">
        <f>I15-K15-M15</f>
        <v>887985510</v>
      </c>
      <c r="O15" s="40">
        <f t="shared" si="5"/>
        <v>36.49825516764006</v>
      </c>
      <c r="P15" s="40">
        <f t="shared" si="6"/>
        <v>0</v>
      </c>
      <c r="Q15" s="40">
        <f t="shared" si="7"/>
        <v>99.510169519113958</v>
      </c>
      <c r="R15" s="40">
        <f t="shared" si="8"/>
        <v>98.958420003200814</v>
      </c>
      <c r="S15" s="39">
        <v>21234310</v>
      </c>
      <c r="T15" s="39">
        <v>121699470</v>
      </c>
    </row>
    <row r="16" spans="1:23" ht="18.75" customHeight="1">
      <c r="A16" s="100"/>
      <c r="B16" s="62"/>
      <c r="C16" s="64" t="s">
        <v>33</v>
      </c>
      <c r="D16" s="65"/>
      <c r="E16" s="38"/>
      <c r="F16" s="38"/>
      <c r="G16" s="38"/>
      <c r="H16" s="39">
        <v>2300741210</v>
      </c>
      <c r="I16" s="39">
        <v>10869476230</v>
      </c>
      <c r="J16" s="39">
        <v>2297555310</v>
      </c>
      <c r="K16" s="39">
        <v>10693719210</v>
      </c>
      <c r="L16" s="39"/>
      <c r="M16" s="39">
        <v>0</v>
      </c>
      <c r="N16" s="39">
        <f>I16-K16-M16</f>
        <v>175757020</v>
      </c>
      <c r="O16" s="40">
        <f t="shared" si="5"/>
        <v>0</v>
      </c>
      <c r="P16" s="40">
        <f t="shared" si="6"/>
        <v>0</v>
      </c>
      <c r="Q16" s="40">
        <f t="shared" si="7"/>
        <v>0</v>
      </c>
      <c r="R16" s="40">
        <f t="shared" si="8"/>
        <v>98.383022178061282</v>
      </c>
      <c r="S16" s="39">
        <v>4392710</v>
      </c>
      <c r="T16" s="39">
        <v>14904560</v>
      </c>
    </row>
    <row r="17" spans="1:20" ht="18.75" customHeight="1">
      <c r="A17" s="100"/>
      <c r="B17" s="62"/>
      <c r="C17" s="64" t="s">
        <v>34</v>
      </c>
      <c r="D17" s="65"/>
      <c r="E17" s="38"/>
      <c r="F17" s="38"/>
      <c r="G17" s="38"/>
      <c r="H17" s="39">
        <v>111925600</v>
      </c>
      <c r="I17" s="39">
        <v>325902820</v>
      </c>
      <c r="J17" s="39">
        <v>111925600</v>
      </c>
      <c r="K17" s="39">
        <v>325902820</v>
      </c>
      <c r="L17" s="39"/>
      <c r="M17" s="39">
        <v>0</v>
      </c>
      <c r="N17" s="39">
        <f>I17-K17-M17</f>
        <v>0</v>
      </c>
      <c r="O17" s="40">
        <f t="shared" si="5"/>
        <v>0</v>
      </c>
      <c r="P17" s="40">
        <f t="shared" si="6"/>
        <v>0</v>
      </c>
      <c r="Q17" s="40">
        <f t="shared" si="7"/>
        <v>0</v>
      </c>
      <c r="R17" s="40">
        <f t="shared" si="8"/>
        <v>100</v>
      </c>
      <c r="S17" s="39"/>
      <c r="T17" s="39">
        <v>0</v>
      </c>
    </row>
    <row r="18" spans="1:20" ht="18.75" customHeight="1">
      <c r="A18" s="100"/>
      <c r="B18" s="69"/>
      <c r="C18" s="77" t="s">
        <v>35</v>
      </c>
      <c r="D18" s="78"/>
      <c r="E18" s="38"/>
      <c r="F18" s="38"/>
      <c r="G18" s="38"/>
      <c r="H18" s="39">
        <v>39246950</v>
      </c>
      <c r="I18" s="39">
        <v>204854480</v>
      </c>
      <c r="J18" s="39">
        <v>38336370</v>
      </c>
      <c r="K18" s="39">
        <v>203022650</v>
      </c>
      <c r="L18" s="39"/>
      <c r="M18" s="39">
        <v>0</v>
      </c>
      <c r="N18" s="39">
        <f>I18-K18-M18</f>
        <v>1831830</v>
      </c>
      <c r="O18" s="40">
        <f t="shared" si="5"/>
        <v>0</v>
      </c>
      <c r="P18" s="40">
        <f t="shared" si="6"/>
        <v>0</v>
      </c>
      <c r="Q18" s="40">
        <f t="shared" si="7"/>
        <v>0</v>
      </c>
      <c r="R18" s="40">
        <f t="shared" si="8"/>
        <v>99.105789631742496</v>
      </c>
      <c r="S18" s="39"/>
      <c r="T18" s="39">
        <v>66220</v>
      </c>
    </row>
    <row r="19" spans="1:20" ht="18.75" customHeight="1">
      <c r="A19" s="100"/>
      <c r="B19" s="68" t="s">
        <v>36</v>
      </c>
      <c r="C19" s="64" t="s">
        <v>24</v>
      </c>
      <c r="D19" s="65"/>
      <c r="E19" s="41">
        <f>SUM(E20:E23)</f>
        <v>0</v>
      </c>
      <c r="F19" s="41">
        <f t="shared" ref="F19:T19" si="11">SUM(F20:F23)</f>
        <v>0</v>
      </c>
      <c r="G19" s="41">
        <f t="shared" si="11"/>
        <v>0</v>
      </c>
      <c r="H19" s="42">
        <f t="shared" si="11"/>
        <v>-4394120</v>
      </c>
      <c r="I19" s="42">
        <f t="shared" si="11"/>
        <v>685509990</v>
      </c>
      <c r="J19" s="42">
        <f t="shared" si="11"/>
        <v>12325000</v>
      </c>
      <c r="K19" s="42">
        <f t="shared" si="11"/>
        <v>487570980</v>
      </c>
      <c r="L19" s="42">
        <f t="shared" si="11"/>
        <v>0</v>
      </c>
      <c r="M19" s="42">
        <f t="shared" si="11"/>
        <v>0</v>
      </c>
      <c r="N19" s="42">
        <f t="shared" si="11"/>
        <v>197939010</v>
      </c>
      <c r="O19" s="40">
        <f t="shared" si="5"/>
        <v>0</v>
      </c>
      <c r="P19" s="40">
        <f t="shared" si="6"/>
        <v>0</v>
      </c>
      <c r="Q19" s="40">
        <f t="shared" si="7"/>
        <v>0</v>
      </c>
      <c r="R19" s="40">
        <f t="shared" si="8"/>
        <v>71.125291697061925</v>
      </c>
      <c r="S19" s="42">
        <f t="shared" si="11"/>
        <v>46000</v>
      </c>
      <c r="T19" s="42">
        <f t="shared" si="11"/>
        <v>46000</v>
      </c>
    </row>
    <row r="20" spans="1:20" ht="18.75" customHeight="1">
      <c r="A20" s="100"/>
      <c r="B20" s="62"/>
      <c r="C20" s="64" t="s">
        <v>32</v>
      </c>
      <c r="D20" s="65"/>
      <c r="E20" s="38"/>
      <c r="F20" s="38"/>
      <c r="G20" s="38"/>
      <c r="H20" s="39">
        <v>-8965180</v>
      </c>
      <c r="I20" s="39">
        <v>333418360</v>
      </c>
      <c r="J20" s="39">
        <v>9267780</v>
      </c>
      <c r="K20" s="39">
        <v>203594100</v>
      </c>
      <c r="L20" s="39"/>
      <c r="M20" s="39">
        <v>0</v>
      </c>
      <c r="N20" s="39">
        <f>I20-K20-M20</f>
        <v>129824260</v>
      </c>
      <c r="O20" s="40">
        <f t="shared" si="5"/>
        <v>0</v>
      </c>
      <c r="P20" s="40">
        <f t="shared" si="6"/>
        <v>0</v>
      </c>
      <c r="Q20" s="40">
        <f t="shared" si="7"/>
        <v>0</v>
      </c>
      <c r="R20" s="40">
        <f t="shared" si="8"/>
        <v>61.062654138182438</v>
      </c>
      <c r="S20" s="39">
        <v>0</v>
      </c>
      <c r="T20" s="39">
        <v>0</v>
      </c>
    </row>
    <row r="21" spans="1:20" ht="18.75" customHeight="1">
      <c r="A21" s="100"/>
      <c r="B21" s="62"/>
      <c r="C21" s="64" t="s">
        <v>33</v>
      </c>
      <c r="D21" s="65"/>
      <c r="E21" s="38"/>
      <c r="F21" s="38"/>
      <c r="G21" s="38"/>
      <c r="H21" s="39">
        <v>3868070</v>
      </c>
      <c r="I21" s="39">
        <v>17671000</v>
      </c>
      <c r="J21" s="39">
        <v>1726530</v>
      </c>
      <c r="K21" s="39">
        <v>7684640</v>
      </c>
      <c r="L21" s="39"/>
      <c r="M21" s="39">
        <v>0</v>
      </c>
      <c r="N21" s="39">
        <f>I21-K21-M21</f>
        <v>9986360</v>
      </c>
      <c r="O21" s="40">
        <f t="shared" si="5"/>
        <v>0</v>
      </c>
      <c r="P21" s="40">
        <f t="shared" si="6"/>
        <v>0</v>
      </c>
      <c r="Q21" s="40">
        <f t="shared" si="7"/>
        <v>0</v>
      </c>
      <c r="R21" s="40">
        <f t="shared" si="8"/>
        <v>43.487295569011373</v>
      </c>
      <c r="S21" s="39">
        <v>46000</v>
      </c>
      <c r="T21" s="39">
        <v>46000</v>
      </c>
    </row>
    <row r="22" spans="1:20" ht="18.75" customHeight="1">
      <c r="A22" s="100"/>
      <c r="B22" s="62"/>
      <c r="C22" s="64" t="s">
        <v>34</v>
      </c>
      <c r="D22" s="65"/>
      <c r="E22" s="38"/>
      <c r="F22" s="38"/>
      <c r="G22" s="38"/>
      <c r="H22" s="39">
        <v>6050</v>
      </c>
      <c r="I22" s="39">
        <v>1396730</v>
      </c>
      <c r="J22" s="39">
        <v>0</v>
      </c>
      <c r="K22" s="39">
        <v>778210</v>
      </c>
      <c r="L22" s="39"/>
      <c r="M22" s="39">
        <v>0</v>
      </c>
      <c r="N22" s="39">
        <f>I22-K22-M22</f>
        <v>618520</v>
      </c>
      <c r="O22" s="40">
        <f t="shared" si="5"/>
        <v>0</v>
      </c>
      <c r="P22" s="40">
        <f t="shared" si="6"/>
        <v>0</v>
      </c>
      <c r="Q22" s="40">
        <f t="shared" si="7"/>
        <v>0</v>
      </c>
      <c r="R22" s="40">
        <f t="shared" si="8"/>
        <v>55.716566551874735</v>
      </c>
      <c r="S22" s="39">
        <v>0</v>
      </c>
      <c r="T22" s="39">
        <v>0</v>
      </c>
    </row>
    <row r="23" spans="1:20" ht="18.75" customHeight="1">
      <c r="A23" s="100"/>
      <c r="B23" s="69"/>
      <c r="C23" s="77" t="s">
        <v>35</v>
      </c>
      <c r="D23" s="78"/>
      <c r="E23" s="38"/>
      <c r="F23" s="38"/>
      <c r="G23" s="38"/>
      <c r="H23" s="39">
        <v>696940</v>
      </c>
      <c r="I23" s="39">
        <v>333023900</v>
      </c>
      <c r="J23" s="39">
        <v>1330690</v>
      </c>
      <c r="K23" s="39">
        <v>275514030</v>
      </c>
      <c r="L23" s="39"/>
      <c r="M23" s="39">
        <v>0</v>
      </c>
      <c r="N23" s="39">
        <f>I23-K23-M23</f>
        <v>57509870</v>
      </c>
      <c r="O23" s="40">
        <f t="shared" si="5"/>
        <v>0</v>
      </c>
      <c r="P23" s="40">
        <f t="shared" si="6"/>
        <v>0</v>
      </c>
      <c r="Q23" s="40">
        <f t="shared" si="7"/>
        <v>0</v>
      </c>
      <c r="R23" s="40">
        <f t="shared" si="8"/>
        <v>82.731008194907332</v>
      </c>
      <c r="S23" s="39">
        <v>0</v>
      </c>
      <c r="T23" s="39">
        <v>0</v>
      </c>
    </row>
    <row r="24" spans="1:20" ht="18.75" customHeight="1">
      <c r="A24" s="100"/>
      <c r="B24" s="73" t="s">
        <v>37</v>
      </c>
      <c r="C24" s="64" t="s">
        <v>24</v>
      </c>
      <c r="D24" s="65"/>
      <c r="E24" s="41">
        <f>SUM(E25:E27)</f>
        <v>13654000000</v>
      </c>
      <c r="F24" s="41">
        <f t="shared" ref="F24:T24" si="12">SUM(F25:F27)</f>
        <v>0</v>
      </c>
      <c r="G24" s="41">
        <f t="shared" si="12"/>
        <v>6827000000</v>
      </c>
      <c r="H24" s="41">
        <f t="shared" si="12"/>
        <v>1138808370</v>
      </c>
      <c r="I24" s="42">
        <f t="shared" si="12"/>
        <v>6222961900</v>
      </c>
      <c r="J24" s="42">
        <f t="shared" si="12"/>
        <v>1132269560</v>
      </c>
      <c r="K24" s="42">
        <f t="shared" si="12"/>
        <v>6119221320</v>
      </c>
      <c r="L24" s="42">
        <f t="shared" si="12"/>
        <v>0</v>
      </c>
      <c r="M24" s="42">
        <f t="shared" si="12"/>
        <v>0</v>
      </c>
      <c r="N24" s="42">
        <f t="shared" si="12"/>
        <v>103740580</v>
      </c>
      <c r="O24" s="40">
        <f t="shared" si="5"/>
        <v>44.816327230115718</v>
      </c>
      <c r="P24" s="40">
        <f t="shared" si="6"/>
        <v>0</v>
      </c>
      <c r="Q24" s="40">
        <f t="shared" si="7"/>
        <v>89.632654460231436</v>
      </c>
      <c r="R24" s="40">
        <f t="shared" si="8"/>
        <v>98.332938853442116</v>
      </c>
      <c r="S24" s="42">
        <f t="shared" si="12"/>
        <v>6669950</v>
      </c>
      <c r="T24" s="42">
        <f t="shared" si="12"/>
        <v>23547900</v>
      </c>
    </row>
    <row r="25" spans="1:20" ht="18.75" customHeight="1">
      <c r="A25" s="100"/>
      <c r="B25" s="74"/>
      <c r="C25" s="64" t="s">
        <v>38</v>
      </c>
      <c r="D25" s="65"/>
      <c r="E25" s="38"/>
      <c r="F25" s="38"/>
      <c r="G25" s="38"/>
      <c r="H25" s="39">
        <v>1114208770</v>
      </c>
      <c r="I25" s="39">
        <v>5463713580</v>
      </c>
      <c r="J25" s="39">
        <v>1088604680</v>
      </c>
      <c r="K25" s="39">
        <v>5438669840</v>
      </c>
      <c r="L25" s="39"/>
      <c r="M25" s="39">
        <v>0</v>
      </c>
      <c r="N25" s="39">
        <f>I25-K25-M25</f>
        <v>25043740</v>
      </c>
      <c r="O25" s="40">
        <f t="shared" si="5"/>
        <v>0</v>
      </c>
      <c r="P25" s="40">
        <f t="shared" si="6"/>
        <v>0</v>
      </c>
      <c r="Q25" s="40">
        <f t="shared" si="7"/>
        <v>0</v>
      </c>
      <c r="R25" s="40">
        <f t="shared" si="8"/>
        <v>99.541635196770329</v>
      </c>
      <c r="S25" s="39">
        <v>6370690</v>
      </c>
      <c r="T25" s="39">
        <v>22084780</v>
      </c>
    </row>
    <row r="26" spans="1:20" ht="18.75" customHeight="1">
      <c r="A26" s="100"/>
      <c r="B26" s="74"/>
      <c r="C26" s="64" t="s">
        <v>39</v>
      </c>
      <c r="D26" s="65"/>
      <c r="E26" s="38">
        <v>13654000000</v>
      </c>
      <c r="F26" s="38"/>
      <c r="G26" s="38">
        <v>6827000000</v>
      </c>
      <c r="H26" s="39">
        <v>24599600</v>
      </c>
      <c r="I26" s="39">
        <v>759248320</v>
      </c>
      <c r="J26" s="39">
        <v>43664880</v>
      </c>
      <c r="K26" s="39">
        <v>680551480</v>
      </c>
      <c r="L26" s="39"/>
      <c r="M26" s="39">
        <v>0</v>
      </c>
      <c r="N26" s="39">
        <f>I26-K26-M26</f>
        <v>78696840</v>
      </c>
      <c r="O26" s="40">
        <f t="shared" si="5"/>
        <v>4.9842645378643624</v>
      </c>
      <c r="P26" s="40">
        <f t="shared" si="6"/>
        <v>0</v>
      </c>
      <c r="Q26" s="40">
        <f t="shared" si="7"/>
        <v>9.9685290757287248</v>
      </c>
      <c r="R26" s="40">
        <f t="shared" si="8"/>
        <v>89.634901003139518</v>
      </c>
      <c r="S26" s="39">
        <v>299260</v>
      </c>
      <c r="T26" s="39">
        <v>1463120</v>
      </c>
    </row>
    <row r="27" spans="1:20" ht="18" customHeight="1">
      <c r="A27" s="100"/>
      <c r="B27" s="75"/>
      <c r="C27" s="64" t="s">
        <v>40</v>
      </c>
      <c r="D27" s="65"/>
      <c r="E27" s="38"/>
      <c r="F27" s="38"/>
      <c r="G27" s="38"/>
      <c r="H27" s="39">
        <v>0</v>
      </c>
      <c r="I27" s="39">
        <v>0</v>
      </c>
      <c r="J27" s="39"/>
      <c r="K27" s="39">
        <v>0</v>
      </c>
      <c r="L27" s="39"/>
      <c r="M27" s="39">
        <v>0</v>
      </c>
      <c r="N27" s="39">
        <f>I27-K27-M27</f>
        <v>0</v>
      </c>
      <c r="O27" s="40">
        <f t="shared" si="5"/>
        <v>0</v>
      </c>
      <c r="P27" s="40">
        <f t="shared" si="6"/>
        <v>0</v>
      </c>
      <c r="Q27" s="40">
        <f t="shared" si="7"/>
        <v>0</v>
      </c>
      <c r="R27" s="40">
        <f t="shared" si="8"/>
        <v>0</v>
      </c>
      <c r="S27" s="39">
        <v>0</v>
      </c>
      <c r="T27" s="39">
        <v>0</v>
      </c>
    </row>
    <row r="28" spans="1:20" ht="18.75" customHeight="1">
      <c r="A28" s="100"/>
      <c r="B28" s="68" t="s">
        <v>41</v>
      </c>
      <c r="C28" s="64" t="s">
        <v>24</v>
      </c>
      <c r="D28" s="65"/>
      <c r="E28" s="41">
        <f>SUM(E29:E32)</f>
        <v>0</v>
      </c>
      <c r="F28" s="41">
        <f t="shared" ref="F28:T28" si="13">SUM(F29:F32)</f>
        <v>0</v>
      </c>
      <c r="G28" s="41">
        <f t="shared" si="13"/>
        <v>0</v>
      </c>
      <c r="H28" s="41">
        <f t="shared" si="13"/>
        <v>79850170</v>
      </c>
      <c r="I28" s="42">
        <f t="shared" si="13"/>
        <v>746207540</v>
      </c>
      <c r="J28" s="42">
        <f t="shared" si="13"/>
        <v>77864360</v>
      </c>
      <c r="K28" s="42">
        <f t="shared" si="13"/>
        <v>620409990</v>
      </c>
      <c r="L28" s="42">
        <f t="shared" si="13"/>
        <v>0</v>
      </c>
      <c r="M28" s="42">
        <f t="shared" si="13"/>
        <v>0</v>
      </c>
      <c r="N28" s="42">
        <f t="shared" si="13"/>
        <v>125797550</v>
      </c>
      <c r="O28" s="40">
        <f t="shared" si="5"/>
        <v>0</v>
      </c>
      <c r="P28" s="40">
        <f t="shared" si="6"/>
        <v>0</v>
      </c>
      <c r="Q28" s="40">
        <f t="shared" si="7"/>
        <v>0</v>
      </c>
      <c r="R28" s="40">
        <f t="shared" si="8"/>
        <v>83.141747669823857</v>
      </c>
      <c r="S28" s="42">
        <f t="shared" si="13"/>
        <v>47710</v>
      </c>
      <c r="T28" s="42">
        <f t="shared" si="13"/>
        <v>316460</v>
      </c>
    </row>
    <row r="29" spans="1:20" ht="18.75" customHeight="1">
      <c r="A29" s="100"/>
      <c r="B29" s="62"/>
      <c r="C29" s="64" t="s">
        <v>32</v>
      </c>
      <c r="D29" s="65"/>
      <c r="E29" s="38"/>
      <c r="F29" s="38"/>
      <c r="G29" s="38"/>
      <c r="H29" s="39">
        <v>77838390</v>
      </c>
      <c r="I29" s="39">
        <v>723596120</v>
      </c>
      <c r="J29" s="39">
        <v>76516080</v>
      </c>
      <c r="K29" s="39">
        <v>607351930</v>
      </c>
      <c r="L29" s="39"/>
      <c r="M29" s="39">
        <v>0</v>
      </c>
      <c r="N29" s="39">
        <f>I29-K29-M29</f>
        <v>116244190</v>
      </c>
      <c r="O29" s="40">
        <f t="shared" si="5"/>
        <v>0</v>
      </c>
      <c r="P29" s="40">
        <f t="shared" si="6"/>
        <v>0</v>
      </c>
      <c r="Q29" s="40">
        <f t="shared" si="7"/>
        <v>0</v>
      </c>
      <c r="R29" s="40">
        <f t="shared" si="8"/>
        <v>83.935210984823954</v>
      </c>
      <c r="S29" s="39">
        <v>0</v>
      </c>
      <c r="T29" s="39">
        <v>268750</v>
      </c>
    </row>
    <row r="30" spans="1:20" ht="18.75" customHeight="1">
      <c r="A30" s="100"/>
      <c r="B30" s="62"/>
      <c r="C30" s="64" t="s">
        <v>33</v>
      </c>
      <c r="D30" s="65"/>
      <c r="E30" s="38"/>
      <c r="F30" s="38"/>
      <c r="G30" s="38"/>
      <c r="H30" s="39">
        <v>2011780</v>
      </c>
      <c r="I30" s="39">
        <v>22188430</v>
      </c>
      <c r="J30" s="39">
        <v>1348280</v>
      </c>
      <c r="K30" s="39">
        <v>12681390</v>
      </c>
      <c r="L30" s="39"/>
      <c r="M30" s="39">
        <v>0</v>
      </c>
      <c r="N30" s="39">
        <f t="shared" ref="N30:N43" si="14">I30-K30-M30</f>
        <v>9507040</v>
      </c>
      <c r="O30" s="40">
        <f t="shared" si="5"/>
        <v>0</v>
      </c>
      <c r="P30" s="40">
        <f t="shared" si="6"/>
        <v>0</v>
      </c>
      <c r="Q30" s="40">
        <f t="shared" si="7"/>
        <v>0</v>
      </c>
      <c r="R30" s="40">
        <f t="shared" si="8"/>
        <v>57.153164960296877</v>
      </c>
      <c r="S30" s="39">
        <v>47710</v>
      </c>
      <c r="T30" s="39">
        <v>47710</v>
      </c>
    </row>
    <row r="31" spans="1:20" ht="18.75" customHeight="1">
      <c r="A31" s="100"/>
      <c r="B31" s="62"/>
      <c r="C31" s="64" t="s">
        <v>34</v>
      </c>
      <c r="D31" s="65"/>
      <c r="E31" s="38"/>
      <c r="F31" s="38"/>
      <c r="G31" s="38"/>
      <c r="H31" s="39"/>
      <c r="I31" s="39">
        <v>399990</v>
      </c>
      <c r="J31" s="39">
        <v>0</v>
      </c>
      <c r="K31" s="39">
        <v>353670</v>
      </c>
      <c r="L31" s="39"/>
      <c r="M31" s="39">
        <v>0</v>
      </c>
      <c r="N31" s="39">
        <f t="shared" si="14"/>
        <v>46320</v>
      </c>
      <c r="O31" s="40">
        <f t="shared" si="5"/>
        <v>0</v>
      </c>
      <c r="P31" s="40">
        <f t="shared" si="6"/>
        <v>0</v>
      </c>
      <c r="Q31" s="40">
        <f t="shared" si="7"/>
        <v>0</v>
      </c>
      <c r="R31" s="40">
        <f t="shared" si="8"/>
        <v>88.41971049276232</v>
      </c>
      <c r="S31" s="39">
        <v>0</v>
      </c>
      <c r="T31" s="39">
        <v>0</v>
      </c>
    </row>
    <row r="32" spans="1:20" ht="18.75" customHeight="1">
      <c r="A32" s="100"/>
      <c r="B32" s="69"/>
      <c r="C32" s="77" t="s">
        <v>35</v>
      </c>
      <c r="D32" s="78"/>
      <c r="E32" s="38"/>
      <c r="F32" s="38"/>
      <c r="G32" s="38"/>
      <c r="H32" s="39"/>
      <c r="I32" s="39">
        <v>23000</v>
      </c>
      <c r="J32" s="39">
        <v>0</v>
      </c>
      <c r="K32" s="39">
        <v>23000</v>
      </c>
      <c r="L32" s="39"/>
      <c r="M32" s="39">
        <v>0</v>
      </c>
      <c r="N32" s="39">
        <f t="shared" si="14"/>
        <v>0</v>
      </c>
      <c r="O32" s="40">
        <f t="shared" si="5"/>
        <v>0</v>
      </c>
      <c r="P32" s="40">
        <f t="shared" si="6"/>
        <v>0</v>
      </c>
      <c r="Q32" s="40">
        <f t="shared" si="7"/>
        <v>0</v>
      </c>
      <c r="R32" s="40">
        <f t="shared" si="8"/>
        <v>100</v>
      </c>
      <c r="S32" s="39">
        <v>0</v>
      </c>
      <c r="T32" s="39">
        <v>0</v>
      </c>
    </row>
    <row r="33" spans="1:20" ht="18.75" customHeight="1">
      <c r="A33" s="100"/>
      <c r="B33" s="64" t="s">
        <v>42</v>
      </c>
      <c r="C33" s="72"/>
      <c r="D33" s="65"/>
      <c r="E33" s="38"/>
      <c r="F33" s="38"/>
      <c r="G33" s="38"/>
      <c r="H33" s="39">
        <v>0</v>
      </c>
      <c r="I33" s="39">
        <v>0</v>
      </c>
      <c r="J33" s="39">
        <v>0</v>
      </c>
      <c r="K33" s="39">
        <v>0</v>
      </c>
      <c r="L33" s="39"/>
      <c r="M33" s="39">
        <v>0</v>
      </c>
      <c r="N33" s="39">
        <f t="shared" si="14"/>
        <v>0</v>
      </c>
      <c r="O33" s="40">
        <f t="shared" si="5"/>
        <v>0</v>
      </c>
      <c r="P33" s="40">
        <f t="shared" si="6"/>
        <v>0</v>
      </c>
      <c r="Q33" s="40">
        <f t="shared" si="7"/>
        <v>0</v>
      </c>
      <c r="R33" s="40">
        <f t="shared" si="8"/>
        <v>0</v>
      </c>
      <c r="S33" s="39">
        <v>0</v>
      </c>
      <c r="T33" s="39">
        <v>0</v>
      </c>
    </row>
    <row r="34" spans="1:20" ht="18.75" customHeight="1">
      <c r="A34" s="100"/>
      <c r="B34" s="64" t="s">
        <v>43</v>
      </c>
      <c r="C34" s="72"/>
      <c r="D34" s="65"/>
      <c r="E34" s="38"/>
      <c r="F34" s="38"/>
      <c r="G34" s="38"/>
      <c r="H34" s="39">
        <v>0</v>
      </c>
      <c r="I34" s="39">
        <v>0</v>
      </c>
      <c r="J34" s="39">
        <v>0</v>
      </c>
      <c r="K34" s="39">
        <v>0</v>
      </c>
      <c r="L34" s="39"/>
      <c r="M34" s="39">
        <v>0</v>
      </c>
      <c r="N34" s="39">
        <f t="shared" si="14"/>
        <v>0</v>
      </c>
      <c r="O34" s="40">
        <f t="shared" si="5"/>
        <v>0</v>
      </c>
      <c r="P34" s="40">
        <f t="shared" si="6"/>
        <v>0</v>
      </c>
      <c r="Q34" s="40">
        <f t="shared" si="7"/>
        <v>0</v>
      </c>
      <c r="R34" s="40">
        <f t="shared" si="8"/>
        <v>0</v>
      </c>
      <c r="S34" s="39">
        <v>0</v>
      </c>
      <c r="T34" s="39">
        <v>0</v>
      </c>
    </row>
    <row r="35" spans="1:20" ht="18.75" customHeight="1">
      <c r="A35" s="100"/>
      <c r="B35" s="64" t="s">
        <v>44</v>
      </c>
      <c r="C35" s="72"/>
      <c r="D35" s="65"/>
      <c r="E35" s="38"/>
      <c r="F35" s="38"/>
      <c r="G35" s="38"/>
      <c r="H35" s="39">
        <v>0</v>
      </c>
      <c r="I35" s="39">
        <v>0</v>
      </c>
      <c r="J35" s="39">
        <v>0</v>
      </c>
      <c r="K35" s="39">
        <v>0</v>
      </c>
      <c r="L35" s="39"/>
      <c r="M35" s="39">
        <v>0</v>
      </c>
      <c r="N35" s="39">
        <f t="shared" si="14"/>
        <v>0</v>
      </c>
      <c r="O35" s="40">
        <f t="shared" si="5"/>
        <v>0</v>
      </c>
      <c r="P35" s="40">
        <f t="shared" si="6"/>
        <v>0</v>
      </c>
      <c r="Q35" s="40">
        <f t="shared" si="7"/>
        <v>0</v>
      </c>
      <c r="R35" s="40">
        <f t="shared" si="8"/>
        <v>0</v>
      </c>
      <c r="S35" s="39">
        <v>0</v>
      </c>
      <c r="T35" s="39">
        <v>0</v>
      </c>
    </row>
    <row r="36" spans="1:20" ht="18.75" customHeight="1">
      <c r="A36" s="100"/>
      <c r="B36" s="64" t="s">
        <v>45</v>
      </c>
      <c r="C36" s="72"/>
      <c r="D36" s="65"/>
      <c r="E36" s="38"/>
      <c r="F36" s="38"/>
      <c r="G36" s="38"/>
      <c r="H36" s="39">
        <v>289230</v>
      </c>
      <c r="I36" s="39">
        <v>3621670</v>
      </c>
      <c r="J36" s="39">
        <v>377780</v>
      </c>
      <c r="K36" s="39">
        <v>3558090</v>
      </c>
      <c r="L36" s="39"/>
      <c r="M36" s="39">
        <v>0</v>
      </c>
      <c r="N36" s="39">
        <f t="shared" si="14"/>
        <v>63580</v>
      </c>
      <c r="O36" s="40">
        <f t="shared" si="5"/>
        <v>0</v>
      </c>
      <c r="P36" s="40">
        <f t="shared" si="6"/>
        <v>0</v>
      </c>
      <c r="Q36" s="40">
        <f t="shared" si="7"/>
        <v>0</v>
      </c>
      <c r="R36" s="40">
        <f t="shared" si="8"/>
        <v>98.244456286740643</v>
      </c>
      <c r="S36" s="39">
        <v>0</v>
      </c>
      <c r="T36" s="39">
        <v>0</v>
      </c>
    </row>
    <row r="37" spans="1:20" ht="18.75" customHeight="1">
      <c r="A37" s="100"/>
      <c r="B37" s="64" t="s">
        <v>46</v>
      </c>
      <c r="C37" s="72"/>
      <c r="D37" s="65"/>
      <c r="E37" s="38"/>
      <c r="F37" s="38"/>
      <c r="G37" s="38"/>
      <c r="H37" s="39">
        <v>3856950</v>
      </c>
      <c r="I37" s="39">
        <v>18879880</v>
      </c>
      <c r="J37" s="39">
        <v>6929780</v>
      </c>
      <c r="K37" s="39">
        <v>16510260</v>
      </c>
      <c r="L37" s="39"/>
      <c r="M37" s="39">
        <v>0</v>
      </c>
      <c r="N37" s="39">
        <f t="shared" si="14"/>
        <v>2369620</v>
      </c>
      <c r="O37" s="40">
        <f t="shared" si="5"/>
        <v>0</v>
      </c>
      <c r="P37" s="40">
        <f t="shared" si="6"/>
        <v>0</v>
      </c>
      <c r="Q37" s="40">
        <f t="shared" si="7"/>
        <v>0</v>
      </c>
      <c r="R37" s="40">
        <f t="shared" si="8"/>
        <v>87.448966836653625</v>
      </c>
      <c r="S37" s="39">
        <v>0</v>
      </c>
      <c r="T37" s="39">
        <v>0</v>
      </c>
    </row>
    <row r="38" spans="1:20" ht="18.75" customHeight="1">
      <c r="A38" s="100"/>
      <c r="B38" s="64" t="s">
        <v>47</v>
      </c>
      <c r="C38" s="72"/>
      <c r="D38" s="65"/>
      <c r="E38" s="38"/>
      <c r="F38" s="38"/>
      <c r="G38" s="38"/>
      <c r="H38" s="39">
        <v>540</v>
      </c>
      <c r="I38" s="39">
        <v>18540</v>
      </c>
      <c r="J38" s="39">
        <v>0</v>
      </c>
      <c r="K38" s="39">
        <v>0</v>
      </c>
      <c r="L38" s="39"/>
      <c r="M38" s="39">
        <v>0</v>
      </c>
      <c r="N38" s="39">
        <f t="shared" si="14"/>
        <v>18540</v>
      </c>
      <c r="O38" s="40">
        <f t="shared" si="5"/>
        <v>0</v>
      </c>
      <c r="P38" s="40">
        <f t="shared" si="6"/>
        <v>0</v>
      </c>
      <c r="Q38" s="40">
        <f t="shared" si="7"/>
        <v>0</v>
      </c>
      <c r="R38" s="40">
        <f t="shared" si="8"/>
        <v>0</v>
      </c>
      <c r="S38" s="39">
        <v>0</v>
      </c>
      <c r="T38" s="39">
        <v>0</v>
      </c>
    </row>
    <row r="39" spans="1:20" ht="18.75" customHeight="1">
      <c r="A39" s="100"/>
      <c r="B39" s="64" t="s">
        <v>48</v>
      </c>
      <c r="C39" s="72"/>
      <c r="D39" s="65"/>
      <c r="E39" s="38"/>
      <c r="F39" s="38"/>
      <c r="G39" s="38"/>
      <c r="H39" s="39">
        <v>0</v>
      </c>
      <c r="I39" s="39">
        <v>0</v>
      </c>
      <c r="J39" s="39">
        <v>0</v>
      </c>
      <c r="K39" s="39">
        <v>0</v>
      </c>
      <c r="L39" s="39"/>
      <c r="M39" s="39">
        <v>0</v>
      </c>
      <c r="N39" s="39">
        <f t="shared" si="14"/>
        <v>0</v>
      </c>
      <c r="O39" s="40">
        <f t="shared" si="5"/>
        <v>0</v>
      </c>
      <c r="P39" s="40">
        <f t="shared" si="6"/>
        <v>0</v>
      </c>
      <c r="Q39" s="40">
        <f t="shared" si="7"/>
        <v>0</v>
      </c>
      <c r="R39" s="40">
        <f t="shared" si="8"/>
        <v>0</v>
      </c>
      <c r="S39" s="39">
        <v>0</v>
      </c>
      <c r="T39" s="39">
        <v>0</v>
      </c>
    </row>
    <row r="40" spans="1:20" ht="18.75" customHeight="1">
      <c r="A40" s="100"/>
      <c r="B40" s="64" t="s">
        <v>49</v>
      </c>
      <c r="C40" s="72"/>
      <c r="D40" s="65"/>
      <c r="E40" s="38"/>
      <c r="F40" s="38"/>
      <c r="G40" s="38"/>
      <c r="H40" s="39">
        <v>0</v>
      </c>
      <c r="I40" s="39">
        <v>0</v>
      </c>
      <c r="J40" s="39">
        <v>0</v>
      </c>
      <c r="K40" s="39">
        <v>0</v>
      </c>
      <c r="L40" s="39"/>
      <c r="M40" s="39">
        <v>0</v>
      </c>
      <c r="N40" s="39">
        <f t="shared" si="14"/>
        <v>0</v>
      </c>
      <c r="O40" s="40">
        <f t="shared" si="5"/>
        <v>0</v>
      </c>
      <c r="P40" s="40">
        <f t="shared" si="6"/>
        <v>0</v>
      </c>
      <c r="Q40" s="40">
        <f t="shared" si="7"/>
        <v>0</v>
      </c>
      <c r="R40" s="40">
        <f t="shared" si="8"/>
        <v>0</v>
      </c>
      <c r="S40" s="39">
        <v>0</v>
      </c>
      <c r="T40" s="39">
        <v>0</v>
      </c>
    </row>
    <row r="41" spans="1:20" ht="18.75" customHeight="1">
      <c r="A41" s="100"/>
      <c r="B41" s="64" t="s">
        <v>50</v>
      </c>
      <c r="C41" s="72"/>
      <c r="D41" s="65"/>
      <c r="E41" s="38"/>
      <c r="F41" s="38"/>
      <c r="G41" s="38"/>
      <c r="H41" s="39">
        <v>0</v>
      </c>
      <c r="I41" s="39">
        <v>0</v>
      </c>
      <c r="J41" s="39">
        <v>0</v>
      </c>
      <c r="K41" s="39">
        <v>0</v>
      </c>
      <c r="L41" s="39"/>
      <c r="M41" s="39">
        <v>0</v>
      </c>
      <c r="N41" s="39">
        <f t="shared" si="14"/>
        <v>0</v>
      </c>
      <c r="O41" s="40">
        <f t="shared" si="5"/>
        <v>0</v>
      </c>
      <c r="P41" s="40">
        <f t="shared" si="6"/>
        <v>0</v>
      </c>
      <c r="Q41" s="40">
        <f t="shared" si="7"/>
        <v>0</v>
      </c>
      <c r="R41" s="40">
        <f t="shared" si="8"/>
        <v>0</v>
      </c>
      <c r="S41" s="39">
        <v>0</v>
      </c>
      <c r="T41" s="39">
        <v>0</v>
      </c>
    </row>
    <row r="42" spans="1:20" ht="18.75" customHeight="1">
      <c r="A42" s="100"/>
      <c r="B42" s="64" t="s">
        <v>51</v>
      </c>
      <c r="C42" s="72"/>
      <c r="D42" s="65"/>
      <c r="E42" s="38"/>
      <c r="F42" s="38"/>
      <c r="G42" s="38"/>
      <c r="H42" s="39">
        <v>0</v>
      </c>
      <c r="I42" s="39">
        <v>0</v>
      </c>
      <c r="J42" s="39">
        <v>0</v>
      </c>
      <c r="K42" s="39">
        <v>0</v>
      </c>
      <c r="L42" s="39"/>
      <c r="M42" s="39">
        <v>0</v>
      </c>
      <c r="N42" s="39">
        <f t="shared" si="14"/>
        <v>0</v>
      </c>
      <c r="O42" s="40">
        <f t="shared" si="5"/>
        <v>0</v>
      </c>
      <c r="P42" s="40">
        <f t="shared" si="6"/>
        <v>0</v>
      </c>
      <c r="Q42" s="40">
        <f t="shared" si="7"/>
        <v>0</v>
      </c>
      <c r="R42" s="40">
        <f t="shared" si="8"/>
        <v>0</v>
      </c>
      <c r="S42" s="39">
        <v>0</v>
      </c>
      <c r="T42" s="39">
        <v>0</v>
      </c>
    </row>
    <row r="43" spans="1:20" ht="18.75" customHeight="1">
      <c r="A43" s="100"/>
      <c r="B43" s="64" t="s">
        <v>52</v>
      </c>
      <c r="C43" s="72"/>
      <c r="D43" s="65"/>
      <c r="E43" s="38"/>
      <c r="F43" s="38"/>
      <c r="G43" s="38"/>
      <c r="H43" s="39">
        <v>0</v>
      </c>
      <c r="I43" s="39">
        <v>0</v>
      </c>
      <c r="J43" s="39">
        <v>0</v>
      </c>
      <c r="K43" s="39">
        <v>0</v>
      </c>
      <c r="L43" s="39"/>
      <c r="M43" s="39">
        <v>0</v>
      </c>
      <c r="N43" s="39">
        <f t="shared" si="14"/>
        <v>0</v>
      </c>
      <c r="O43" s="40">
        <f t="shared" si="5"/>
        <v>0</v>
      </c>
      <c r="P43" s="40">
        <f t="shared" si="6"/>
        <v>0</v>
      </c>
      <c r="Q43" s="40">
        <f t="shared" si="7"/>
        <v>0</v>
      </c>
      <c r="R43" s="40">
        <f t="shared" si="8"/>
        <v>0</v>
      </c>
      <c r="S43" s="39">
        <v>0</v>
      </c>
      <c r="T43" s="39">
        <v>0</v>
      </c>
    </row>
    <row r="44" spans="1:20" ht="18.75" customHeight="1">
      <c r="A44" s="100"/>
      <c r="B44" s="68" t="s">
        <v>53</v>
      </c>
      <c r="C44" s="64" t="s">
        <v>24</v>
      </c>
      <c r="D44" s="65"/>
      <c r="E44" s="41">
        <f>SUM(E45+E49)</f>
        <v>2826000000</v>
      </c>
      <c r="F44" s="41">
        <f t="shared" ref="F44:T44" si="15">SUM(F45+F49)</f>
        <v>0</v>
      </c>
      <c r="G44" s="41">
        <f t="shared" si="15"/>
        <v>41000000</v>
      </c>
      <c r="H44" s="42">
        <f t="shared" si="15"/>
        <v>892360</v>
      </c>
      <c r="I44" s="42">
        <f t="shared" si="15"/>
        <v>19091800</v>
      </c>
      <c r="J44" s="42">
        <f t="shared" si="15"/>
        <v>2485100</v>
      </c>
      <c r="K44" s="42">
        <f t="shared" si="15"/>
        <v>13380380</v>
      </c>
      <c r="L44" s="42">
        <f t="shared" si="15"/>
        <v>0</v>
      </c>
      <c r="M44" s="42">
        <f t="shared" si="15"/>
        <v>0</v>
      </c>
      <c r="N44" s="42">
        <f t="shared" si="15"/>
        <v>5711420</v>
      </c>
      <c r="O44" s="40">
        <f t="shared" si="5"/>
        <v>0.47347416843595186</v>
      </c>
      <c r="P44" s="40">
        <f t="shared" si="6"/>
        <v>0</v>
      </c>
      <c r="Q44" s="40">
        <f t="shared" si="7"/>
        <v>32.635073170731708</v>
      </c>
      <c r="R44" s="40">
        <f t="shared" si="8"/>
        <v>70.084434154977529</v>
      </c>
      <c r="S44" s="42">
        <f t="shared" si="15"/>
        <v>0</v>
      </c>
      <c r="T44" s="42">
        <f t="shared" si="15"/>
        <v>0</v>
      </c>
    </row>
    <row r="45" spans="1:20" ht="18.75" customHeight="1">
      <c r="A45" s="100"/>
      <c r="B45" s="62"/>
      <c r="C45" s="76" t="s">
        <v>54</v>
      </c>
      <c r="D45" s="43" t="s">
        <v>55</v>
      </c>
      <c r="E45" s="44">
        <f>SUM(E46:E48)</f>
        <v>1442000000</v>
      </c>
      <c r="F45" s="44">
        <f t="shared" ref="F45:T45" si="16">SUM(F46:F48)</f>
        <v>0</v>
      </c>
      <c r="G45" s="44">
        <f t="shared" si="16"/>
        <v>41000000</v>
      </c>
      <c r="H45" s="45">
        <f t="shared" si="16"/>
        <v>0</v>
      </c>
      <c r="I45" s="45">
        <f t="shared" si="16"/>
        <v>204630</v>
      </c>
      <c r="J45" s="45">
        <f t="shared" si="16"/>
        <v>0</v>
      </c>
      <c r="K45" s="45">
        <f t="shared" si="16"/>
        <v>200000</v>
      </c>
      <c r="L45" s="45">
        <f t="shared" si="16"/>
        <v>0</v>
      </c>
      <c r="M45" s="45">
        <f t="shared" si="16"/>
        <v>0</v>
      </c>
      <c r="N45" s="45">
        <f t="shared" si="16"/>
        <v>4630</v>
      </c>
      <c r="O45" s="46">
        <f t="shared" si="5"/>
        <v>1.3869625520110956E-2</v>
      </c>
      <c r="P45" s="46">
        <f t="shared" si="6"/>
        <v>0</v>
      </c>
      <c r="Q45" s="46">
        <f t="shared" si="7"/>
        <v>0.48780487804878048</v>
      </c>
      <c r="R45" s="46">
        <f t="shared" si="8"/>
        <v>97.737379660851303</v>
      </c>
      <c r="S45" s="45">
        <f t="shared" si="16"/>
        <v>0</v>
      </c>
      <c r="T45" s="45">
        <f t="shared" si="16"/>
        <v>0</v>
      </c>
    </row>
    <row r="46" spans="1:20" ht="18.75" customHeight="1">
      <c r="A46" s="100"/>
      <c r="B46" s="62"/>
      <c r="C46" s="94"/>
      <c r="D46" s="43" t="s">
        <v>56</v>
      </c>
      <c r="E46" s="38">
        <v>1442000000</v>
      </c>
      <c r="F46" s="38"/>
      <c r="G46" s="38">
        <v>41000000</v>
      </c>
      <c r="H46" s="39">
        <v>0</v>
      </c>
      <c r="I46" s="39">
        <v>4630</v>
      </c>
      <c r="J46" s="39">
        <v>0</v>
      </c>
      <c r="K46" s="39">
        <v>0</v>
      </c>
      <c r="L46" s="39"/>
      <c r="M46" s="39">
        <v>0</v>
      </c>
      <c r="N46" s="39">
        <f>I46-K46-M46</f>
        <v>4630</v>
      </c>
      <c r="O46" s="40">
        <f t="shared" si="5"/>
        <v>0</v>
      </c>
      <c r="P46" s="40">
        <f t="shared" si="6"/>
        <v>0</v>
      </c>
      <c r="Q46" s="40">
        <f t="shared" si="7"/>
        <v>0</v>
      </c>
      <c r="R46" s="40">
        <f t="shared" si="8"/>
        <v>0</v>
      </c>
      <c r="S46" s="39">
        <v>0</v>
      </c>
      <c r="T46" s="39">
        <v>0</v>
      </c>
    </row>
    <row r="47" spans="1:20" ht="18.75" customHeight="1">
      <c r="A47" s="100"/>
      <c r="B47" s="62"/>
      <c r="C47" s="94"/>
      <c r="D47" s="43" t="s">
        <v>57</v>
      </c>
      <c r="E47" s="38"/>
      <c r="F47" s="38"/>
      <c r="G47" s="38"/>
      <c r="H47" s="39">
        <v>0</v>
      </c>
      <c r="I47" s="39">
        <v>0</v>
      </c>
      <c r="J47" s="39">
        <v>0</v>
      </c>
      <c r="K47" s="39">
        <v>0</v>
      </c>
      <c r="L47" s="39"/>
      <c r="M47" s="39">
        <v>0</v>
      </c>
      <c r="N47" s="39">
        <f>I47-K47-M47</f>
        <v>0</v>
      </c>
      <c r="O47" s="40">
        <f t="shared" si="5"/>
        <v>0</v>
      </c>
      <c r="P47" s="40">
        <f t="shared" si="6"/>
        <v>0</v>
      </c>
      <c r="Q47" s="40">
        <f t="shared" si="7"/>
        <v>0</v>
      </c>
      <c r="R47" s="40">
        <f t="shared" si="8"/>
        <v>0</v>
      </c>
      <c r="S47" s="39">
        <v>0</v>
      </c>
      <c r="T47" s="39">
        <v>0</v>
      </c>
    </row>
    <row r="48" spans="1:20" ht="18.75" customHeight="1">
      <c r="A48" s="100"/>
      <c r="B48" s="62"/>
      <c r="C48" s="95"/>
      <c r="D48" s="43" t="s">
        <v>58</v>
      </c>
      <c r="E48" s="38"/>
      <c r="F48" s="38"/>
      <c r="G48" s="38"/>
      <c r="H48" s="39">
        <v>0</v>
      </c>
      <c r="I48" s="39">
        <v>200000</v>
      </c>
      <c r="J48" s="39">
        <v>0</v>
      </c>
      <c r="K48" s="39">
        <v>200000</v>
      </c>
      <c r="L48" s="39"/>
      <c r="M48" s="39">
        <v>0</v>
      </c>
      <c r="N48" s="39">
        <f>I48-K48-M48</f>
        <v>0</v>
      </c>
      <c r="O48" s="40">
        <f t="shared" si="5"/>
        <v>0</v>
      </c>
      <c r="P48" s="40">
        <f t="shared" si="6"/>
        <v>0</v>
      </c>
      <c r="Q48" s="40">
        <f t="shared" si="7"/>
        <v>0</v>
      </c>
      <c r="R48" s="40">
        <f t="shared" si="8"/>
        <v>100</v>
      </c>
      <c r="S48" s="39">
        <v>0</v>
      </c>
      <c r="T48" s="39">
        <v>0</v>
      </c>
    </row>
    <row r="49" spans="1:23" ht="18.75" customHeight="1">
      <c r="A49" s="100"/>
      <c r="B49" s="62"/>
      <c r="C49" s="64" t="s">
        <v>59</v>
      </c>
      <c r="D49" s="65"/>
      <c r="E49" s="38">
        <v>1384000000</v>
      </c>
      <c r="F49" s="38"/>
      <c r="G49" s="38"/>
      <c r="H49" s="39">
        <v>892360</v>
      </c>
      <c r="I49" s="39">
        <v>18887170</v>
      </c>
      <c r="J49" s="39">
        <v>2485100</v>
      </c>
      <c r="K49" s="39">
        <v>13180380</v>
      </c>
      <c r="L49" s="39"/>
      <c r="M49" s="39">
        <v>0</v>
      </c>
      <c r="N49" s="39">
        <f>I49-K49-M49</f>
        <v>5706790</v>
      </c>
      <c r="O49" s="40">
        <f t="shared" si="5"/>
        <v>0.95233959537572244</v>
      </c>
      <c r="P49" s="40">
        <f t="shared" si="6"/>
        <v>0</v>
      </c>
      <c r="Q49" s="40">
        <f t="shared" si="7"/>
        <v>0</v>
      </c>
      <c r="R49" s="40">
        <f t="shared" si="8"/>
        <v>69.78483277272349</v>
      </c>
      <c r="S49" s="39">
        <v>0</v>
      </c>
      <c r="T49" s="39">
        <v>0</v>
      </c>
    </row>
    <row r="50" spans="1:23" ht="17.25" customHeight="1">
      <c r="A50" s="100"/>
      <c r="B50" s="69"/>
      <c r="C50" s="64" t="s">
        <v>60</v>
      </c>
      <c r="D50" s="65"/>
      <c r="E50" s="38"/>
      <c r="F50" s="38"/>
      <c r="G50" s="38"/>
      <c r="H50" s="39">
        <v>0</v>
      </c>
      <c r="I50" s="39">
        <v>0</v>
      </c>
      <c r="J50" s="39">
        <v>0</v>
      </c>
      <c r="K50" s="39">
        <v>0</v>
      </c>
      <c r="L50" s="39"/>
      <c r="M50" s="39">
        <v>0</v>
      </c>
      <c r="N50" s="39">
        <f>I50-K50-M50</f>
        <v>0</v>
      </c>
      <c r="O50" s="40">
        <f t="shared" si="5"/>
        <v>0</v>
      </c>
      <c r="P50" s="40">
        <f t="shared" si="6"/>
        <v>0</v>
      </c>
      <c r="Q50" s="40">
        <f t="shared" si="7"/>
        <v>0</v>
      </c>
      <c r="R50" s="40">
        <f t="shared" si="8"/>
        <v>0</v>
      </c>
      <c r="S50" s="39">
        <v>0</v>
      </c>
      <c r="T50" s="39">
        <v>0</v>
      </c>
    </row>
    <row r="51" spans="1:23" ht="17.25" customHeight="1">
      <c r="A51" s="100"/>
      <c r="B51" s="68" t="s">
        <v>61</v>
      </c>
      <c r="C51" s="64" t="s">
        <v>24</v>
      </c>
      <c r="D51" s="65"/>
      <c r="E51" s="41">
        <f>SUM(E52:E56)</f>
        <v>0</v>
      </c>
      <c r="F51" s="41">
        <f t="shared" ref="F51:T51" si="17">SUM(F52:F56)</f>
        <v>0</v>
      </c>
      <c r="G51" s="41">
        <f t="shared" si="17"/>
        <v>0</v>
      </c>
      <c r="H51" s="42">
        <f t="shared" si="17"/>
        <v>0</v>
      </c>
      <c r="I51" s="42">
        <f t="shared" si="17"/>
        <v>0</v>
      </c>
      <c r="J51" s="42">
        <f t="shared" si="17"/>
        <v>0</v>
      </c>
      <c r="K51" s="42">
        <f t="shared" si="17"/>
        <v>0</v>
      </c>
      <c r="L51" s="42">
        <f t="shared" si="17"/>
        <v>0</v>
      </c>
      <c r="M51" s="42">
        <f t="shared" si="17"/>
        <v>0</v>
      </c>
      <c r="N51" s="42">
        <f t="shared" si="17"/>
        <v>0</v>
      </c>
      <c r="O51" s="40">
        <f t="shared" si="5"/>
        <v>0</v>
      </c>
      <c r="P51" s="40">
        <f t="shared" si="6"/>
        <v>0</v>
      </c>
      <c r="Q51" s="40">
        <f t="shared" si="7"/>
        <v>0</v>
      </c>
      <c r="R51" s="40">
        <f t="shared" si="8"/>
        <v>0</v>
      </c>
      <c r="S51" s="42">
        <f t="shared" si="17"/>
        <v>0</v>
      </c>
      <c r="T51" s="42">
        <f t="shared" si="17"/>
        <v>0</v>
      </c>
    </row>
    <row r="52" spans="1:23" ht="17.25" customHeight="1">
      <c r="A52" s="100"/>
      <c r="B52" s="62"/>
      <c r="C52" s="64" t="s">
        <v>62</v>
      </c>
      <c r="D52" s="65"/>
      <c r="E52" s="38"/>
      <c r="F52" s="38"/>
      <c r="G52" s="38"/>
      <c r="H52" s="39">
        <v>0</v>
      </c>
      <c r="I52" s="39">
        <v>0</v>
      </c>
      <c r="J52" s="39">
        <v>0</v>
      </c>
      <c r="K52" s="39">
        <v>0</v>
      </c>
      <c r="L52" s="39"/>
      <c r="M52" s="39">
        <v>0</v>
      </c>
      <c r="N52" s="39">
        <f>I52-K52-M52</f>
        <v>0</v>
      </c>
      <c r="O52" s="40">
        <f t="shared" si="5"/>
        <v>0</v>
      </c>
      <c r="P52" s="40">
        <f t="shared" si="6"/>
        <v>0</v>
      </c>
      <c r="Q52" s="40">
        <f t="shared" si="7"/>
        <v>0</v>
      </c>
      <c r="R52" s="40">
        <f t="shared" si="8"/>
        <v>0</v>
      </c>
      <c r="S52" s="39">
        <v>0</v>
      </c>
      <c r="T52" s="39">
        <v>0</v>
      </c>
    </row>
    <row r="53" spans="1:23" ht="17.25" customHeight="1">
      <c r="A53" s="100"/>
      <c r="B53" s="62"/>
      <c r="C53" s="64" t="s">
        <v>63</v>
      </c>
      <c r="D53" s="65"/>
      <c r="E53" s="38"/>
      <c r="F53" s="38"/>
      <c r="G53" s="38"/>
      <c r="H53" s="39">
        <v>0</v>
      </c>
      <c r="I53" s="39">
        <v>0</v>
      </c>
      <c r="J53" s="39">
        <v>0</v>
      </c>
      <c r="K53" s="39">
        <v>0</v>
      </c>
      <c r="L53" s="39"/>
      <c r="M53" s="39">
        <v>0</v>
      </c>
      <c r="N53" s="39">
        <f>I53-K53-M53</f>
        <v>0</v>
      </c>
      <c r="O53" s="40">
        <f t="shared" si="5"/>
        <v>0</v>
      </c>
      <c r="P53" s="40">
        <f t="shared" si="6"/>
        <v>0</v>
      </c>
      <c r="Q53" s="40">
        <f t="shared" si="7"/>
        <v>0</v>
      </c>
      <c r="R53" s="40">
        <f t="shared" si="8"/>
        <v>0</v>
      </c>
      <c r="S53" s="39">
        <v>0</v>
      </c>
      <c r="T53" s="39">
        <v>0</v>
      </c>
    </row>
    <row r="54" spans="1:23" ht="17.25" customHeight="1">
      <c r="A54" s="100"/>
      <c r="B54" s="62"/>
      <c r="C54" s="64" t="s">
        <v>64</v>
      </c>
      <c r="D54" s="65"/>
      <c r="E54" s="38"/>
      <c r="F54" s="38"/>
      <c r="G54" s="38"/>
      <c r="H54" s="39">
        <v>0</v>
      </c>
      <c r="I54" s="39">
        <v>0</v>
      </c>
      <c r="J54" s="39">
        <v>0</v>
      </c>
      <c r="K54" s="39">
        <v>0</v>
      </c>
      <c r="L54" s="39"/>
      <c r="M54" s="39">
        <v>0</v>
      </c>
      <c r="N54" s="39">
        <f>I54-K54-M54</f>
        <v>0</v>
      </c>
      <c r="O54" s="40">
        <f t="shared" si="5"/>
        <v>0</v>
      </c>
      <c r="P54" s="40">
        <f t="shared" si="6"/>
        <v>0</v>
      </c>
      <c r="Q54" s="40">
        <f t="shared" si="7"/>
        <v>0</v>
      </c>
      <c r="R54" s="40">
        <f t="shared" si="8"/>
        <v>0</v>
      </c>
      <c r="S54" s="39">
        <v>0</v>
      </c>
      <c r="T54" s="39">
        <v>0</v>
      </c>
    </row>
    <row r="55" spans="1:23" ht="17.25" customHeight="1">
      <c r="A55" s="100"/>
      <c r="B55" s="62"/>
      <c r="C55" s="64" t="s">
        <v>65</v>
      </c>
      <c r="D55" s="65"/>
      <c r="E55" s="38"/>
      <c r="F55" s="38"/>
      <c r="G55" s="38"/>
      <c r="H55" s="39">
        <v>0</v>
      </c>
      <c r="I55" s="39">
        <v>0</v>
      </c>
      <c r="J55" s="39">
        <v>0</v>
      </c>
      <c r="K55" s="39">
        <v>0</v>
      </c>
      <c r="L55" s="39"/>
      <c r="M55" s="39">
        <v>0</v>
      </c>
      <c r="N55" s="39">
        <f>I55-K55-M55</f>
        <v>0</v>
      </c>
      <c r="O55" s="40">
        <f t="shared" si="5"/>
        <v>0</v>
      </c>
      <c r="P55" s="40">
        <f t="shared" si="6"/>
        <v>0</v>
      </c>
      <c r="Q55" s="40">
        <f t="shared" si="7"/>
        <v>0</v>
      </c>
      <c r="R55" s="40">
        <f t="shared" si="8"/>
        <v>0</v>
      </c>
      <c r="S55" s="39">
        <v>0</v>
      </c>
      <c r="T55" s="39">
        <v>0</v>
      </c>
    </row>
    <row r="56" spans="1:23" ht="17.25" customHeight="1">
      <c r="A56" s="100"/>
      <c r="B56" s="69"/>
      <c r="C56" s="64" t="s">
        <v>66</v>
      </c>
      <c r="D56" s="65"/>
      <c r="E56" s="38"/>
      <c r="F56" s="38"/>
      <c r="G56" s="38"/>
      <c r="H56" s="39">
        <v>0</v>
      </c>
      <c r="I56" s="39">
        <v>0</v>
      </c>
      <c r="J56" s="39">
        <v>0</v>
      </c>
      <c r="K56" s="39">
        <v>0</v>
      </c>
      <c r="L56" s="39"/>
      <c r="M56" s="39">
        <v>0</v>
      </c>
      <c r="N56" s="39">
        <f>I56-K56-M56</f>
        <v>0</v>
      </c>
      <c r="O56" s="40">
        <f t="shared" si="5"/>
        <v>0</v>
      </c>
      <c r="P56" s="40">
        <f t="shared" si="6"/>
        <v>0</v>
      </c>
      <c r="Q56" s="40">
        <f t="shared" si="7"/>
        <v>0</v>
      </c>
      <c r="R56" s="40">
        <f t="shared" si="8"/>
        <v>0</v>
      </c>
      <c r="S56" s="39">
        <v>0</v>
      </c>
      <c r="T56" s="39">
        <v>0</v>
      </c>
    </row>
    <row r="57" spans="1:23" ht="18.75" customHeight="1">
      <c r="A57" s="100"/>
      <c r="B57" s="73" t="s">
        <v>67</v>
      </c>
      <c r="C57" s="64" t="s">
        <v>24</v>
      </c>
      <c r="D57" s="65"/>
      <c r="E57" s="41">
        <f>SUM(E58+E63)</f>
        <v>85237000000</v>
      </c>
      <c r="F57" s="41">
        <f t="shared" ref="F57:W57" si="18">SUM(F58+F63)</f>
        <v>0</v>
      </c>
      <c r="G57" s="41">
        <f t="shared" si="18"/>
        <v>54363169000</v>
      </c>
      <c r="H57" s="42">
        <f t="shared" si="18"/>
        <v>5006057720</v>
      </c>
      <c r="I57" s="42">
        <f t="shared" si="18"/>
        <v>40213566180</v>
      </c>
      <c r="J57" s="42">
        <f t="shared" si="18"/>
        <v>5099967110</v>
      </c>
      <c r="K57" s="42">
        <f t="shared" si="18"/>
        <v>38333090830</v>
      </c>
      <c r="L57" s="42">
        <f t="shared" si="18"/>
        <v>0</v>
      </c>
      <c r="M57" s="42">
        <f t="shared" si="18"/>
        <v>0</v>
      </c>
      <c r="N57" s="42">
        <f t="shared" si="18"/>
        <v>1880475350</v>
      </c>
      <c r="O57" s="40">
        <f t="shared" si="5"/>
        <v>44.97236039513357</v>
      </c>
      <c r="P57" s="40">
        <f t="shared" si="6"/>
        <v>0</v>
      </c>
      <c r="Q57" s="40">
        <f t="shared" si="7"/>
        <v>70.512980635841899</v>
      </c>
      <c r="R57" s="40">
        <f t="shared" si="8"/>
        <v>95.323778693034072</v>
      </c>
      <c r="S57" s="42">
        <f t="shared" si="18"/>
        <v>20706600</v>
      </c>
      <c r="T57" s="42">
        <f t="shared" si="18"/>
        <v>48017300</v>
      </c>
      <c r="U57" s="42">
        <f t="shared" si="18"/>
        <v>0</v>
      </c>
      <c r="V57" s="42">
        <f t="shared" si="18"/>
        <v>0</v>
      </c>
      <c r="W57" s="42">
        <f t="shared" si="18"/>
        <v>0</v>
      </c>
    </row>
    <row r="58" spans="1:23" ht="18.75" customHeight="1">
      <c r="A58" s="100"/>
      <c r="B58" s="74"/>
      <c r="C58" s="76" t="s">
        <v>68</v>
      </c>
      <c r="D58" s="43" t="s">
        <v>69</v>
      </c>
      <c r="E58" s="44">
        <f>SUM(E59:E62)</f>
        <v>80343000000</v>
      </c>
      <c r="F58" s="44">
        <f t="shared" ref="F58:W58" si="19">SUM(F59:F62)</f>
        <v>0</v>
      </c>
      <c r="G58" s="44">
        <f t="shared" si="19"/>
        <v>52324000000</v>
      </c>
      <c r="H58" s="45">
        <f t="shared" si="19"/>
        <v>4534996320</v>
      </c>
      <c r="I58" s="45">
        <f t="shared" si="19"/>
        <v>37658379790</v>
      </c>
      <c r="J58" s="45">
        <f t="shared" si="19"/>
        <v>4628976610</v>
      </c>
      <c r="K58" s="45">
        <f t="shared" si="19"/>
        <v>35788922320</v>
      </c>
      <c r="L58" s="45">
        <f t="shared" si="19"/>
        <v>0</v>
      </c>
      <c r="M58" s="45">
        <f t="shared" si="19"/>
        <v>0</v>
      </c>
      <c r="N58" s="45">
        <f t="shared" si="19"/>
        <v>1869457470</v>
      </c>
      <c r="O58" s="46">
        <f t="shared" si="5"/>
        <v>44.545165502906286</v>
      </c>
      <c r="P58" s="46">
        <f t="shared" si="6"/>
        <v>0</v>
      </c>
      <c r="Q58" s="46">
        <f t="shared" si="7"/>
        <v>68.398674260377646</v>
      </c>
      <c r="R58" s="46">
        <f t="shared" si="8"/>
        <v>95.035746411755014</v>
      </c>
      <c r="S58" s="45">
        <f t="shared" si="19"/>
        <v>20706600</v>
      </c>
      <c r="T58" s="45">
        <f t="shared" si="19"/>
        <v>45485560</v>
      </c>
      <c r="U58" s="45">
        <f t="shared" si="19"/>
        <v>0</v>
      </c>
      <c r="V58" s="45">
        <f t="shared" si="19"/>
        <v>0</v>
      </c>
      <c r="W58" s="45">
        <f t="shared" si="19"/>
        <v>0</v>
      </c>
    </row>
    <row r="59" spans="1:23" ht="18.75" customHeight="1">
      <c r="A59" s="100"/>
      <c r="B59" s="74"/>
      <c r="C59" s="94"/>
      <c r="D59" s="43" t="s">
        <v>70</v>
      </c>
      <c r="E59" s="38">
        <v>80343000000</v>
      </c>
      <c r="F59" s="38"/>
      <c r="G59" s="38">
        <v>52324000000</v>
      </c>
      <c r="H59" s="39">
        <v>2704014210</v>
      </c>
      <c r="I59" s="39">
        <v>3858033130</v>
      </c>
      <c r="J59" s="39">
        <v>2836888620</v>
      </c>
      <c r="K59" s="39">
        <v>3051301310</v>
      </c>
      <c r="L59" s="39"/>
      <c r="M59" s="39">
        <v>0</v>
      </c>
      <c r="N59" s="39">
        <f t="shared" ref="N59:N64" si="20">I59-K59-M59</f>
        <v>806731820</v>
      </c>
      <c r="O59" s="40">
        <f t="shared" si="5"/>
        <v>3.7978433839911383</v>
      </c>
      <c r="P59" s="40">
        <f t="shared" si="6"/>
        <v>0</v>
      </c>
      <c r="Q59" s="40">
        <f t="shared" si="7"/>
        <v>5.8315520793517317</v>
      </c>
      <c r="R59" s="40">
        <f t="shared" si="8"/>
        <v>79.089556962928413</v>
      </c>
      <c r="S59" s="39">
        <v>1193410</v>
      </c>
      <c r="T59" s="39">
        <v>1685140</v>
      </c>
    </row>
    <row r="60" spans="1:23" ht="18.75" customHeight="1">
      <c r="A60" s="100"/>
      <c r="B60" s="74"/>
      <c r="C60" s="94"/>
      <c r="D60" s="43" t="s">
        <v>71</v>
      </c>
      <c r="E60" s="38"/>
      <c r="F60" s="38"/>
      <c r="G60" s="38"/>
      <c r="H60" s="39">
        <v>292005670</v>
      </c>
      <c r="I60" s="39">
        <v>2389300470</v>
      </c>
      <c r="J60" s="39">
        <v>261150540</v>
      </c>
      <c r="K60" s="39">
        <v>1564617540</v>
      </c>
      <c r="L60" s="39"/>
      <c r="M60" s="39">
        <v>0</v>
      </c>
      <c r="N60" s="39">
        <f t="shared" si="20"/>
        <v>824682930</v>
      </c>
      <c r="O60" s="40">
        <f t="shared" si="5"/>
        <v>0</v>
      </c>
      <c r="P60" s="40">
        <f t="shared" si="6"/>
        <v>0</v>
      </c>
      <c r="Q60" s="40">
        <f t="shared" si="7"/>
        <v>0</v>
      </c>
      <c r="R60" s="40">
        <f t="shared" si="8"/>
        <v>65.484335672524267</v>
      </c>
      <c r="S60" s="39">
        <v>668820</v>
      </c>
      <c r="T60" s="39">
        <v>3905380</v>
      </c>
    </row>
    <row r="61" spans="1:23" ht="18.75" customHeight="1">
      <c r="A61" s="100"/>
      <c r="B61" s="74"/>
      <c r="C61" s="94"/>
      <c r="D61" s="43" t="s">
        <v>72</v>
      </c>
      <c r="E61" s="38"/>
      <c r="F61" s="38"/>
      <c r="G61" s="38"/>
      <c r="H61" s="39">
        <v>514358390</v>
      </c>
      <c r="I61" s="39">
        <v>24662419850</v>
      </c>
      <c r="J61" s="39">
        <v>513478450</v>
      </c>
      <c r="K61" s="39">
        <v>24523449430</v>
      </c>
      <c r="L61" s="39"/>
      <c r="M61" s="39">
        <v>0</v>
      </c>
      <c r="N61" s="39">
        <f t="shared" si="20"/>
        <v>138970420</v>
      </c>
      <c r="O61" s="40">
        <f t="shared" si="5"/>
        <v>0</v>
      </c>
      <c r="P61" s="40">
        <f t="shared" si="6"/>
        <v>0</v>
      </c>
      <c r="Q61" s="40">
        <f t="shared" si="7"/>
        <v>0</v>
      </c>
      <c r="R61" s="40">
        <f t="shared" si="8"/>
        <v>99.436509390217026</v>
      </c>
      <c r="S61" s="39">
        <v>13584820</v>
      </c>
      <c r="T61" s="39">
        <v>14611290</v>
      </c>
    </row>
    <row r="62" spans="1:23" ht="18.75" customHeight="1">
      <c r="A62" s="100"/>
      <c r="B62" s="74"/>
      <c r="C62" s="95"/>
      <c r="D62" s="43" t="s">
        <v>66</v>
      </c>
      <c r="E62" s="38"/>
      <c r="F62" s="38"/>
      <c r="G62" s="38"/>
      <c r="H62" s="39">
        <v>1024618050</v>
      </c>
      <c r="I62" s="39">
        <v>6748626340</v>
      </c>
      <c r="J62" s="39">
        <v>1017459000</v>
      </c>
      <c r="K62" s="39">
        <v>6649554040</v>
      </c>
      <c r="L62" s="39"/>
      <c r="M62" s="39">
        <v>0</v>
      </c>
      <c r="N62" s="39">
        <f t="shared" si="20"/>
        <v>99072300</v>
      </c>
      <c r="O62" s="40">
        <f t="shared" si="5"/>
        <v>0</v>
      </c>
      <c r="P62" s="40">
        <f t="shared" si="6"/>
        <v>0</v>
      </c>
      <c r="Q62" s="40">
        <f t="shared" si="7"/>
        <v>0</v>
      </c>
      <c r="R62" s="40">
        <f t="shared" si="8"/>
        <v>98.531963469176148</v>
      </c>
      <c r="S62" s="39">
        <v>5259550</v>
      </c>
      <c r="T62" s="39">
        <v>25283750</v>
      </c>
    </row>
    <row r="63" spans="1:23" ht="18.75" customHeight="1">
      <c r="A63" s="100"/>
      <c r="B63" s="74"/>
      <c r="C63" s="64" t="s">
        <v>73</v>
      </c>
      <c r="D63" s="65"/>
      <c r="E63" s="38">
        <v>4894000000</v>
      </c>
      <c r="F63" s="38"/>
      <c r="G63" s="38">
        <v>2039169000</v>
      </c>
      <c r="H63" s="39">
        <v>471061400</v>
      </c>
      <c r="I63" s="39">
        <v>2555186390</v>
      </c>
      <c r="J63" s="39">
        <v>470990500</v>
      </c>
      <c r="K63" s="39">
        <v>2544168510</v>
      </c>
      <c r="L63" s="39"/>
      <c r="M63" s="39">
        <v>0</v>
      </c>
      <c r="N63" s="39">
        <f t="shared" si="20"/>
        <v>11017880</v>
      </c>
      <c r="O63" s="40">
        <f t="shared" si="5"/>
        <v>51.985461994278701</v>
      </c>
      <c r="P63" s="40">
        <f t="shared" si="6"/>
        <v>0</v>
      </c>
      <c r="Q63" s="40">
        <f t="shared" si="7"/>
        <v>124.76496602292404</v>
      </c>
      <c r="R63" s="40">
        <f t="shared" si="8"/>
        <v>99.568803276225964</v>
      </c>
      <c r="S63" s="39">
        <v>0</v>
      </c>
      <c r="T63" s="39">
        <v>2531740</v>
      </c>
    </row>
    <row r="64" spans="1:23" ht="18.75" customHeight="1">
      <c r="A64" s="100"/>
      <c r="B64" s="75"/>
      <c r="C64" s="64" t="s">
        <v>74</v>
      </c>
      <c r="D64" s="65"/>
      <c r="E64" s="38"/>
      <c r="F64" s="38"/>
      <c r="G64" s="38"/>
      <c r="H64" s="39"/>
      <c r="I64" s="39">
        <v>0</v>
      </c>
      <c r="J64" s="39"/>
      <c r="K64" s="39">
        <v>0</v>
      </c>
      <c r="L64" s="39"/>
      <c r="M64" s="39">
        <v>0</v>
      </c>
      <c r="N64" s="39">
        <f t="shared" si="20"/>
        <v>0</v>
      </c>
      <c r="O64" s="40">
        <f t="shared" si="5"/>
        <v>0</v>
      </c>
      <c r="P64" s="40">
        <f t="shared" si="6"/>
        <v>0</v>
      </c>
      <c r="Q64" s="40">
        <f t="shared" si="7"/>
        <v>0</v>
      </c>
      <c r="R64" s="40">
        <f t="shared" si="8"/>
        <v>0</v>
      </c>
      <c r="S64" s="39">
        <v>0</v>
      </c>
      <c r="T64" s="39">
        <v>0</v>
      </c>
    </row>
    <row r="65" spans="1:20" ht="18.75" customHeight="1">
      <c r="A65" s="100"/>
      <c r="B65" s="68" t="s">
        <v>75</v>
      </c>
      <c r="C65" s="64" t="s">
        <v>24</v>
      </c>
      <c r="D65" s="65"/>
      <c r="E65" s="41">
        <f>SUM(E66:E71)</f>
        <v>92792000000</v>
      </c>
      <c r="F65" s="41">
        <f t="shared" ref="F65:T65" si="21">SUM(F66:F71)</f>
        <v>0</v>
      </c>
      <c r="G65" s="41">
        <f t="shared" si="21"/>
        <v>0</v>
      </c>
      <c r="H65" s="42">
        <f t="shared" si="21"/>
        <v>6407060</v>
      </c>
      <c r="I65" s="42">
        <f t="shared" si="21"/>
        <v>69037950</v>
      </c>
      <c r="J65" s="42">
        <f t="shared" si="21"/>
        <v>6882320</v>
      </c>
      <c r="K65" s="42">
        <f t="shared" si="21"/>
        <v>54648240</v>
      </c>
      <c r="L65" s="42">
        <f t="shared" si="21"/>
        <v>0</v>
      </c>
      <c r="M65" s="42">
        <f t="shared" si="21"/>
        <v>0</v>
      </c>
      <c r="N65" s="42">
        <f t="shared" si="21"/>
        <v>14389710</v>
      </c>
      <c r="O65" s="40">
        <f t="shared" si="5"/>
        <v>5.8893266660919048E-2</v>
      </c>
      <c r="P65" s="40">
        <f t="shared" si="6"/>
        <v>0</v>
      </c>
      <c r="Q65" s="40">
        <f t="shared" si="7"/>
        <v>0</v>
      </c>
      <c r="R65" s="40">
        <f t="shared" si="8"/>
        <v>79.156811579718109</v>
      </c>
      <c r="S65" s="42">
        <f t="shared" si="21"/>
        <v>0</v>
      </c>
      <c r="T65" s="42">
        <f t="shared" si="21"/>
        <v>0</v>
      </c>
    </row>
    <row r="66" spans="1:20" ht="18.75" customHeight="1">
      <c r="A66" s="100"/>
      <c r="B66" s="62"/>
      <c r="C66" s="64" t="s">
        <v>76</v>
      </c>
      <c r="D66" s="65"/>
      <c r="E66" s="38">
        <v>92792000000</v>
      </c>
      <c r="F66" s="38"/>
      <c r="G66" s="38"/>
      <c r="H66" s="39">
        <v>4014190</v>
      </c>
      <c r="I66" s="39">
        <v>15007850</v>
      </c>
      <c r="J66" s="39">
        <v>510490</v>
      </c>
      <c r="K66" s="39">
        <v>9085790</v>
      </c>
      <c r="L66" s="39"/>
      <c r="M66" s="39">
        <v>0</v>
      </c>
      <c r="N66" s="39">
        <f t="shared" ref="N66:N71" si="22">I66-K66-M66</f>
        <v>5922060</v>
      </c>
      <c r="O66" s="40">
        <f t="shared" si="5"/>
        <v>9.7915660832830417E-3</v>
      </c>
      <c r="P66" s="40">
        <f t="shared" si="6"/>
        <v>0</v>
      </c>
      <c r="Q66" s="40">
        <f t="shared" si="7"/>
        <v>0</v>
      </c>
      <c r="R66" s="40">
        <f t="shared" si="8"/>
        <v>60.540250602184855</v>
      </c>
      <c r="S66" s="39">
        <v>0</v>
      </c>
      <c r="T66" s="39">
        <v>0</v>
      </c>
    </row>
    <row r="67" spans="1:20" ht="18.75" customHeight="1">
      <c r="A67" s="100"/>
      <c r="B67" s="62"/>
      <c r="C67" s="64" t="s">
        <v>77</v>
      </c>
      <c r="D67" s="65"/>
      <c r="E67" s="38"/>
      <c r="F67" s="38"/>
      <c r="G67" s="38"/>
      <c r="H67" s="39">
        <v>145450</v>
      </c>
      <c r="I67" s="39">
        <v>3813480</v>
      </c>
      <c r="J67" s="39">
        <v>593720</v>
      </c>
      <c r="K67" s="39">
        <v>2508710</v>
      </c>
      <c r="L67" s="39"/>
      <c r="M67" s="39">
        <v>0</v>
      </c>
      <c r="N67" s="39">
        <f t="shared" si="22"/>
        <v>1304770</v>
      </c>
      <c r="O67" s="40">
        <f t="shared" si="5"/>
        <v>0</v>
      </c>
      <c r="P67" s="40">
        <f t="shared" si="6"/>
        <v>0</v>
      </c>
      <c r="Q67" s="40">
        <f t="shared" si="7"/>
        <v>0</v>
      </c>
      <c r="R67" s="40">
        <f t="shared" si="8"/>
        <v>65.78531944575559</v>
      </c>
      <c r="S67" s="39">
        <v>0</v>
      </c>
      <c r="T67" s="39">
        <v>0</v>
      </c>
    </row>
    <row r="68" spans="1:20" ht="18.75" customHeight="1">
      <c r="A68" s="100"/>
      <c r="B68" s="62"/>
      <c r="C68" s="64" t="s">
        <v>78</v>
      </c>
      <c r="D68" s="65"/>
      <c r="E68" s="38"/>
      <c r="F68" s="38"/>
      <c r="G68" s="38"/>
      <c r="H68" s="39">
        <v>2247420</v>
      </c>
      <c r="I68" s="39">
        <v>50216620</v>
      </c>
      <c r="J68" s="39">
        <v>5778110</v>
      </c>
      <c r="K68" s="39">
        <v>43053740</v>
      </c>
      <c r="L68" s="39"/>
      <c r="M68" s="39">
        <v>0</v>
      </c>
      <c r="N68" s="39">
        <f t="shared" si="22"/>
        <v>7162880</v>
      </c>
      <c r="O68" s="40">
        <f t="shared" si="5"/>
        <v>0</v>
      </c>
      <c r="P68" s="40">
        <f t="shared" si="6"/>
        <v>0</v>
      </c>
      <c r="Q68" s="40">
        <f t="shared" si="7"/>
        <v>0</v>
      </c>
      <c r="R68" s="40">
        <f t="shared" si="8"/>
        <v>85.73603719246735</v>
      </c>
      <c r="S68" s="39">
        <v>0</v>
      </c>
      <c r="T68" s="39">
        <v>0</v>
      </c>
    </row>
    <row r="69" spans="1:20" ht="18.75" customHeight="1">
      <c r="A69" s="100"/>
      <c r="B69" s="62"/>
      <c r="C69" s="64" t="s">
        <v>79</v>
      </c>
      <c r="D69" s="65"/>
      <c r="E69" s="38"/>
      <c r="F69" s="38"/>
      <c r="G69" s="38"/>
      <c r="H69" s="39">
        <v>0</v>
      </c>
      <c r="I69" s="39">
        <v>0</v>
      </c>
      <c r="J69" s="39">
        <v>0</v>
      </c>
      <c r="K69" s="39">
        <v>0</v>
      </c>
      <c r="L69" s="39"/>
      <c r="M69" s="39">
        <v>0</v>
      </c>
      <c r="N69" s="39">
        <f t="shared" si="22"/>
        <v>0</v>
      </c>
      <c r="O69" s="40">
        <f t="shared" si="5"/>
        <v>0</v>
      </c>
      <c r="P69" s="40">
        <f t="shared" si="6"/>
        <v>0</v>
      </c>
      <c r="Q69" s="40">
        <f t="shared" si="7"/>
        <v>0</v>
      </c>
      <c r="R69" s="40">
        <f t="shared" si="8"/>
        <v>0</v>
      </c>
      <c r="S69" s="39">
        <v>0</v>
      </c>
      <c r="T69" s="39">
        <v>0</v>
      </c>
    </row>
    <row r="70" spans="1:20" ht="18.75" customHeight="1">
      <c r="A70" s="100"/>
      <c r="B70" s="62"/>
      <c r="C70" s="64" t="s">
        <v>80</v>
      </c>
      <c r="D70" s="65"/>
      <c r="E70" s="38"/>
      <c r="F70" s="38"/>
      <c r="G70" s="38"/>
      <c r="H70" s="39">
        <v>0</v>
      </c>
      <c r="I70" s="39">
        <v>0</v>
      </c>
      <c r="J70" s="39">
        <v>0</v>
      </c>
      <c r="K70" s="39">
        <v>0</v>
      </c>
      <c r="L70" s="39"/>
      <c r="M70" s="39">
        <v>0</v>
      </c>
      <c r="N70" s="39">
        <f t="shared" si="22"/>
        <v>0</v>
      </c>
      <c r="O70" s="40">
        <f t="shared" si="5"/>
        <v>0</v>
      </c>
      <c r="P70" s="40">
        <f t="shared" si="6"/>
        <v>0</v>
      </c>
      <c r="Q70" s="40">
        <f t="shared" si="7"/>
        <v>0</v>
      </c>
      <c r="R70" s="40">
        <f t="shared" si="8"/>
        <v>0</v>
      </c>
      <c r="S70" s="39">
        <v>0</v>
      </c>
      <c r="T70" s="39">
        <v>0</v>
      </c>
    </row>
    <row r="71" spans="1:20" ht="17.25" customHeight="1">
      <c r="A71" s="100"/>
      <c r="B71" s="69"/>
      <c r="C71" s="64" t="s">
        <v>81</v>
      </c>
      <c r="D71" s="65"/>
      <c r="E71" s="38"/>
      <c r="F71" s="38"/>
      <c r="G71" s="38"/>
      <c r="H71" s="39">
        <v>0</v>
      </c>
      <c r="I71" s="39">
        <v>0</v>
      </c>
      <c r="J71" s="39">
        <v>0</v>
      </c>
      <c r="K71" s="39">
        <v>0</v>
      </c>
      <c r="L71" s="39"/>
      <c r="M71" s="39">
        <v>0</v>
      </c>
      <c r="N71" s="39">
        <f t="shared" si="22"/>
        <v>0</v>
      </c>
      <c r="O71" s="40">
        <f t="shared" si="5"/>
        <v>0</v>
      </c>
      <c r="P71" s="40">
        <f t="shared" si="6"/>
        <v>0</v>
      </c>
      <c r="Q71" s="40">
        <f t="shared" si="7"/>
        <v>0</v>
      </c>
      <c r="R71" s="40">
        <f t="shared" si="8"/>
        <v>0</v>
      </c>
      <c r="S71" s="39">
        <v>0</v>
      </c>
      <c r="T71" s="39">
        <v>0</v>
      </c>
    </row>
    <row r="72" spans="1:20" ht="17.25" customHeight="1">
      <c r="A72" s="100"/>
      <c r="B72" s="68" t="s">
        <v>82</v>
      </c>
      <c r="C72" s="64" t="s">
        <v>24</v>
      </c>
      <c r="D72" s="65"/>
      <c r="E72" s="41">
        <f>SUM(E73:E78)</f>
        <v>0</v>
      </c>
      <c r="F72" s="41">
        <f t="shared" ref="F72:T72" si="23">SUM(F73:F78)</f>
        <v>0</v>
      </c>
      <c r="G72" s="41">
        <f t="shared" si="23"/>
        <v>0</v>
      </c>
      <c r="H72" s="42">
        <f t="shared" si="23"/>
        <v>7894610</v>
      </c>
      <c r="I72" s="42">
        <f t="shared" si="23"/>
        <v>84333410</v>
      </c>
      <c r="J72" s="42">
        <f t="shared" si="23"/>
        <v>16443350</v>
      </c>
      <c r="K72" s="42">
        <f t="shared" si="23"/>
        <v>79816380</v>
      </c>
      <c r="L72" s="42">
        <f t="shared" si="23"/>
        <v>0</v>
      </c>
      <c r="M72" s="42">
        <f t="shared" si="23"/>
        <v>0</v>
      </c>
      <c r="N72" s="42">
        <f t="shared" si="23"/>
        <v>4517030</v>
      </c>
      <c r="O72" s="40">
        <f t="shared" si="5"/>
        <v>0</v>
      </c>
      <c r="P72" s="40">
        <f t="shared" si="6"/>
        <v>0</v>
      </c>
      <c r="Q72" s="40">
        <f t="shared" si="7"/>
        <v>0</v>
      </c>
      <c r="R72" s="40">
        <f t="shared" si="8"/>
        <v>94.643842813897834</v>
      </c>
      <c r="S72" s="42">
        <f t="shared" si="23"/>
        <v>0</v>
      </c>
      <c r="T72" s="42">
        <f t="shared" si="23"/>
        <v>0</v>
      </c>
    </row>
    <row r="73" spans="1:20" ht="17.25" customHeight="1">
      <c r="A73" s="100"/>
      <c r="B73" s="62"/>
      <c r="C73" s="64" t="s">
        <v>76</v>
      </c>
      <c r="D73" s="65"/>
      <c r="E73" s="38"/>
      <c r="F73" s="38"/>
      <c r="G73" s="38"/>
      <c r="H73" s="39">
        <v>783030</v>
      </c>
      <c r="I73" s="39">
        <v>4691730</v>
      </c>
      <c r="J73" s="39">
        <v>986920</v>
      </c>
      <c r="K73" s="39">
        <v>4650480</v>
      </c>
      <c r="L73" s="39"/>
      <c r="M73" s="39">
        <v>0</v>
      </c>
      <c r="N73" s="39">
        <f t="shared" ref="N73:N78" si="24">I73-K73-M73</f>
        <v>41250</v>
      </c>
      <c r="O73" s="40">
        <f t="shared" si="5"/>
        <v>0</v>
      </c>
      <c r="P73" s="40">
        <f t="shared" si="6"/>
        <v>0</v>
      </c>
      <c r="Q73" s="40">
        <f t="shared" si="7"/>
        <v>0</v>
      </c>
      <c r="R73" s="40">
        <f t="shared" si="8"/>
        <v>99.120793396039417</v>
      </c>
      <c r="S73" s="39">
        <v>0</v>
      </c>
      <c r="T73" s="39">
        <v>0</v>
      </c>
    </row>
    <row r="74" spans="1:20" ht="17.25" customHeight="1">
      <c r="A74" s="100"/>
      <c r="B74" s="62"/>
      <c r="C74" s="64" t="s">
        <v>83</v>
      </c>
      <c r="D74" s="65"/>
      <c r="E74" s="38"/>
      <c r="F74" s="38"/>
      <c r="G74" s="38"/>
      <c r="H74" s="39">
        <v>66200</v>
      </c>
      <c r="I74" s="39">
        <v>4645700</v>
      </c>
      <c r="J74" s="39">
        <v>974390</v>
      </c>
      <c r="K74" s="39">
        <v>3742550</v>
      </c>
      <c r="L74" s="39"/>
      <c r="M74" s="39">
        <v>0</v>
      </c>
      <c r="N74" s="39">
        <f t="shared" si="24"/>
        <v>903150</v>
      </c>
      <c r="O74" s="40">
        <f t="shared" si="5"/>
        <v>0</v>
      </c>
      <c r="P74" s="40">
        <f t="shared" si="6"/>
        <v>0</v>
      </c>
      <c r="Q74" s="40">
        <f t="shared" si="7"/>
        <v>0</v>
      </c>
      <c r="R74" s="40">
        <f t="shared" si="8"/>
        <v>80.559442064704996</v>
      </c>
      <c r="S74" s="39">
        <v>0</v>
      </c>
      <c r="T74" s="39">
        <v>0</v>
      </c>
    </row>
    <row r="75" spans="1:20" ht="17.25" customHeight="1">
      <c r="A75" s="100"/>
      <c r="B75" s="62"/>
      <c r="C75" s="64" t="s">
        <v>84</v>
      </c>
      <c r="D75" s="65"/>
      <c r="E75" s="38"/>
      <c r="F75" s="38"/>
      <c r="G75" s="38"/>
      <c r="H75" s="39">
        <v>7045380</v>
      </c>
      <c r="I75" s="39">
        <v>74995980</v>
      </c>
      <c r="J75" s="39">
        <v>14482040</v>
      </c>
      <c r="K75" s="39">
        <v>71423350</v>
      </c>
      <c r="L75" s="39"/>
      <c r="M75" s="39">
        <v>0</v>
      </c>
      <c r="N75" s="39">
        <f t="shared" si="24"/>
        <v>3572630</v>
      </c>
      <c r="O75" s="40">
        <f t="shared" si="5"/>
        <v>0</v>
      </c>
      <c r="P75" s="40">
        <f t="shared" si="6"/>
        <v>0</v>
      </c>
      <c r="Q75" s="40">
        <f t="shared" si="7"/>
        <v>0</v>
      </c>
      <c r="R75" s="40">
        <f t="shared" si="8"/>
        <v>95.236237995689905</v>
      </c>
      <c r="S75" s="39">
        <v>0</v>
      </c>
      <c r="T75" s="39">
        <v>0</v>
      </c>
    </row>
    <row r="76" spans="1:20" ht="17.25" customHeight="1">
      <c r="A76" s="100"/>
      <c r="B76" s="62"/>
      <c r="C76" s="64" t="s">
        <v>85</v>
      </c>
      <c r="D76" s="65"/>
      <c r="E76" s="38"/>
      <c r="F76" s="38"/>
      <c r="G76" s="38"/>
      <c r="H76" s="39">
        <v>0</v>
      </c>
      <c r="I76" s="39">
        <v>0</v>
      </c>
      <c r="J76" s="39">
        <v>0</v>
      </c>
      <c r="K76" s="39">
        <v>0</v>
      </c>
      <c r="L76" s="39"/>
      <c r="M76" s="39">
        <v>0</v>
      </c>
      <c r="N76" s="39">
        <f t="shared" si="24"/>
        <v>0</v>
      </c>
      <c r="O76" s="40">
        <f t="shared" ref="O76:O139" si="25">IF(E76=0,0,+K76/E76)*100</f>
        <v>0</v>
      </c>
      <c r="P76" s="40">
        <f t="shared" ref="P76:P139" si="26">IF(F76=0,0,+K76/F76)*100</f>
        <v>0</v>
      </c>
      <c r="Q76" s="40">
        <f t="shared" ref="Q76:Q139" si="27">IF(G76=0,0,+K76/G76)*100</f>
        <v>0</v>
      </c>
      <c r="R76" s="40">
        <f t="shared" ref="R76:R139" si="28">IF(I76=0,0,+K76/I76)*100</f>
        <v>0</v>
      </c>
      <c r="S76" s="39">
        <v>0</v>
      </c>
      <c r="T76" s="39">
        <v>0</v>
      </c>
    </row>
    <row r="77" spans="1:20" ht="17.25" customHeight="1">
      <c r="A77" s="100"/>
      <c r="B77" s="62"/>
      <c r="C77" s="64" t="s">
        <v>80</v>
      </c>
      <c r="D77" s="65"/>
      <c r="E77" s="38"/>
      <c r="F77" s="38"/>
      <c r="G77" s="38"/>
      <c r="H77" s="39">
        <v>0</v>
      </c>
      <c r="I77" s="39">
        <v>0</v>
      </c>
      <c r="J77" s="39">
        <v>0</v>
      </c>
      <c r="K77" s="39">
        <v>0</v>
      </c>
      <c r="L77" s="39"/>
      <c r="M77" s="39">
        <v>0</v>
      </c>
      <c r="N77" s="39">
        <f t="shared" si="24"/>
        <v>0</v>
      </c>
      <c r="O77" s="40">
        <f t="shared" si="25"/>
        <v>0</v>
      </c>
      <c r="P77" s="40">
        <f t="shared" si="26"/>
        <v>0</v>
      </c>
      <c r="Q77" s="40">
        <f t="shared" si="27"/>
        <v>0</v>
      </c>
      <c r="R77" s="40">
        <f t="shared" si="28"/>
        <v>0</v>
      </c>
      <c r="S77" s="39">
        <v>0</v>
      </c>
      <c r="T77" s="39">
        <v>0</v>
      </c>
    </row>
    <row r="78" spans="1:20" ht="17.25" customHeight="1">
      <c r="A78" s="100"/>
      <c r="B78" s="69"/>
      <c r="C78" s="64" t="s">
        <v>86</v>
      </c>
      <c r="D78" s="65"/>
      <c r="E78" s="38"/>
      <c r="F78" s="38"/>
      <c r="G78" s="38"/>
      <c r="H78" s="39">
        <v>0</v>
      </c>
      <c r="I78" s="39">
        <v>0</v>
      </c>
      <c r="J78" s="39">
        <v>0</v>
      </c>
      <c r="K78" s="39">
        <v>0</v>
      </c>
      <c r="L78" s="39"/>
      <c r="M78" s="39">
        <v>0</v>
      </c>
      <c r="N78" s="39">
        <f t="shared" si="24"/>
        <v>0</v>
      </c>
      <c r="O78" s="40">
        <f t="shared" si="25"/>
        <v>0</v>
      </c>
      <c r="P78" s="40">
        <f t="shared" si="26"/>
        <v>0</v>
      </c>
      <c r="Q78" s="40">
        <f t="shared" si="27"/>
        <v>0</v>
      </c>
      <c r="R78" s="40">
        <f t="shared" si="28"/>
        <v>0</v>
      </c>
      <c r="S78" s="39">
        <v>0</v>
      </c>
      <c r="T78" s="39">
        <v>0</v>
      </c>
    </row>
    <row r="79" spans="1:20" ht="18.75" customHeight="1">
      <c r="A79" s="100"/>
      <c r="B79" s="68" t="s">
        <v>87</v>
      </c>
      <c r="C79" s="64" t="s">
        <v>24</v>
      </c>
      <c r="D79" s="65"/>
      <c r="E79" s="41">
        <f>SUM(E80:E85)</f>
        <v>28125000000</v>
      </c>
      <c r="F79" s="41">
        <f t="shared" ref="F79:T79" si="29">SUM(F80:F85)</f>
        <v>0</v>
      </c>
      <c r="G79" s="41">
        <f t="shared" si="29"/>
        <v>6397000000</v>
      </c>
      <c r="H79" s="42">
        <f t="shared" si="29"/>
        <v>47608640</v>
      </c>
      <c r="I79" s="42">
        <f t="shared" si="29"/>
        <v>10712365800</v>
      </c>
      <c r="J79" s="42">
        <f t="shared" si="29"/>
        <v>-14447430</v>
      </c>
      <c r="K79" s="42">
        <f t="shared" si="29"/>
        <v>10564310060</v>
      </c>
      <c r="L79" s="42">
        <f t="shared" si="29"/>
        <v>0</v>
      </c>
      <c r="M79" s="42">
        <f t="shared" si="29"/>
        <v>0</v>
      </c>
      <c r="N79" s="42">
        <f t="shared" si="29"/>
        <v>148055740</v>
      </c>
      <c r="O79" s="40">
        <f t="shared" si="25"/>
        <v>37.561991324444442</v>
      </c>
      <c r="P79" s="40">
        <f t="shared" si="26"/>
        <v>0</v>
      </c>
      <c r="Q79" s="40">
        <f t="shared" si="27"/>
        <v>165.14475629201189</v>
      </c>
      <c r="R79" s="40">
        <f t="shared" si="28"/>
        <v>98.617898765182204</v>
      </c>
      <c r="S79" s="42">
        <f t="shared" si="29"/>
        <v>68567240</v>
      </c>
      <c r="T79" s="42">
        <f t="shared" si="29"/>
        <v>607622350</v>
      </c>
    </row>
    <row r="80" spans="1:20" ht="18.75" customHeight="1">
      <c r="A80" s="100"/>
      <c r="B80" s="62"/>
      <c r="C80" s="64" t="s">
        <v>88</v>
      </c>
      <c r="D80" s="65"/>
      <c r="E80" s="38">
        <v>28125000000</v>
      </c>
      <c r="F80" s="38"/>
      <c r="G80" s="38">
        <v>6397000000</v>
      </c>
      <c r="H80" s="39">
        <v>47608640</v>
      </c>
      <c r="I80" s="39">
        <v>10681945200</v>
      </c>
      <c r="J80" s="39">
        <v>-14447430</v>
      </c>
      <c r="K80" s="39">
        <v>10533889460</v>
      </c>
      <c r="L80" s="39"/>
      <c r="M80" s="39">
        <v>0</v>
      </c>
      <c r="N80" s="39">
        <f t="shared" ref="N80:N85" si="30">I80-K80-M80</f>
        <v>148055740</v>
      </c>
      <c r="O80" s="40">
        <f t="shared" si="25"/>
        <v>37.453829191111112</v>
      </c>
      <c r="P80" s="40">
        <f t="shared" si="26"/>
        <v>0</v>
      </c>
      <c r="Q80" s="40">
        <f t="shared" si="27"/>
        <v>164.66921150539315</v>
      </c>
      <c r="R80" s="40">
        <f t="shared" si="28"/>
        <v>98.613962745287253</v>
      </c>
      <c r="S80" s="39">
        <v>68567240</v>
      </c>
      <c r="T80" s="39">
        <v>607446910</v>
      </c>
    </row>
    <row r="81" spans="1:20" ht="18.75" customHeight="1">
      <c r="A81" s="100"/>
      <c r="B81" s="62"/>
      <c r="C81" s="64" t="s">
        <v>89</v>
      </c>
      <c r="D81" s="65"/>
      <c r="E81" s="38"/>
      <c r="F81" s="38"/>
      <c r="G81" s="38"/>
      <c r="H81" s="39">
        <v>0</v>
      </c>
      <c r="I81" s="39">
        <v>3370480</v>
      </c>
      <c r="J81" s="39">
        <v>0</v>
      </c>
      <c r="K81" s="39">
        <v>3370480</v>
      </c>
      <c r="L81" s="39"/>
      <c r="M81" s="39">
        <v>0</v>
      </c>
      <c r="N81" s="39">
        <f t="shared" si="30"/>
        <v>0</v>
      </c>
      <c r="O81" s="40">
        <f t="shared" si="25"/>
        <v>0</v>
      </c>
      <c r="P81" s="40">
        <f t="shared" si="26"/>
        <v>0</v>
      </c>
      <c r="Q81" s="40">
        <f t="shared" si="27"/>
        <v>0</v>
      </c>
      <c r="R81" s="40">
        <f t="shared" si="28"/>
        <v>100</v>
      </c>
      <c r="S81" s="39"/>
      <c r="T81" s="39">
        <v>0</v>
      </c>
    </row>
    <row r="82" spans="1:20" ht="18.75" customHeight="1">
      <c r="A82" s="100"/>
      <c r="B82" s="62"/>
      <c r="C82" s="64" t="s">
        <v>90</v>
      </c>
      <c r="D82" s="65"/>
      <c r="E82" s="38"/>
      <c r="F82" s="38"/>
      <c r="G82" s="38"/>
      <c r="H82" s="39">
        <v>0</v>
      </c>
      <c r="I82" s="39">
        <v>27050120</v>
      </c>
      <c r="J82" s="39">
        <v>0</v>
      </c>
      <c r="K82" s="39">
        <v>27050120</v>
      </c>
      <c r="L82" s="39"/>
      <c r="M82" s="39">
        <v>0</v>
      </c>
      <c r="N82" s="39">
        <f t="shared" si="30"/>
        <v>0</v>
      </c>
      <c r="O82" s="40">
        <f t="shared" si="25"/>
        <v>0</v>
      </c>
      <c r="P82" s="40">
        <f t="shared" si="26"/>
        <v>0</v>
      </c>
      <c r="Q82" s="40">
        <f t="shared" si="27"/>
        <v>0</v>
      </c>
      <c r="R82" s="40">
        <f t="shared" si="28"/>
        <v>100</v>
      </c>
      <c r="S82" s="39"/>
      <c r="T82" s="39">
        <v>175440</v>
      </c>
    </row>
    <row r="83" spans="1:20" ht="18.75" customHeight="1">
      <c r="A83" s="100"/>
      <c r="B83" s="62"/>
      <c r="C83" s="64" t="s">
        <v>91</v>
      </c>
      <c r="D83" s="65"/>
      <c r="E83" s="38"/>
      <c r="F83" s="38"/>
      <c r="G83" s="38"/>
      <c r="H83" s="39">
        <v>0</v>
      </c>
      <c r="I83" s="39">
        <v>0</v>
      </c>
      <c r="J83" s="39">
        <v>0</v>
      </c>
      <c r="K83" s="39">
        <v>0</v>
      </c>
      <c r="L83" s="39"/>
      <c r="M83" s="39">
        <v>0</v>
      </c>
      <c r="N83" s="39">
        <f t="shared" si="30"/>
        <v>0</v>
      </c>
      <c r="O83" s="40">
        <f t="shared" si="25"/>
        <v>0</v>
      </c>
      <c r="P83" s="40">
        <f t="shared" si="26"/>
        <v>0</v>
      </c>
      <c r="Q83" s="40">
        <f t="shared" si="27"/>
        <v>0</v>
      </c>
      <c r="R83" s="40">
        <f t="shared" si="28"/>
        <v>0</v>
      </c>
      <c r="S83" s="39">
        <v>0</v>
      </c>
      <c r="T83" s="39">
        <v>0</v>
      </c>
    </row>
    <row r="84" spans="1:20" ht="18.75" customHeight="1">
      <c r="A84" s="100"/>
      <c r="B84" s="62"/>
      <c r="C84" s="64" t="s">
        <v>92</v>
      </c>
      <c r="D84" s="65"/>
      <c r="E84" s="38"/>
      <c r="F84" s="38"/>
      <c r="G84" s="38"/>
      <c r="H84" s="39">
        <v>0</v>
      </c>
      <c r="I84" s="39">
        <v>0</v>
      </c>
      <c r="J84" s="39">
        <v>0</v>
      </c>
      <c r="K84" s="39">
        <v>0</v>
      </c>
      <c r="L84" s="39"/>
      <c r="M84" s="39">
        <v>0</v>
      </c>
      <c r="N84" s="39">
        <f t="shared" si="30"/>
        <v>0</v>
      </c>
      <c r="O84" s="40">
        <f t="shared" si="25"/>
        <v>0</v>
      </c>
      <c r="P84" s="40">
        <f t="shared" si="26"/>
        <v>0</v>
      </c>
      <c r="Q84" s="40">
        <f t="shared" si="27"/>
        <v>0</v>
      </c>
      <c r="R84" s="40">
        <f t="shared" si="28"/>
        <v>0</v>
      </c>
      <c r="S84" s="39">
        <v>0</v>
      </c>
      <c r="T84" s="39">
        <v>0</v>
      </c>
    </row>
    <row r="85" spans="1:20" ht="18.75" customHeight="1">
      <c r="A85" s="100"/>
      <c r="B85" s="69"/>
      <c r="C85" s="64" t="s">
        <v>81</v>
      </c>
      <c r="D85" s="65"/>
      <c r="E85" s="38"/>
      <c r="F85" s="38"/>
      <c r="G85" s="38"/>
      <c r="H85" s="39">
        <v>0</v>
      </c>
      <c r="I85" s="39">
        <v>0</v>
      </c>
      <c r="J85" s="39">
        <v>0</v>
      </c>
      <c r="K85" s="39">
        <v>0</v>
      </c>
      <c r="L85" s="39"/>
      <c r="M85" s="39">
        <v>0</v>
      </c>
      <c r="N85" s="39">
        <f t="shared" si="30"/>
        <v>0</v>
      </c>
      <c r="O85" s="40">
        <f t="shared" si="25"/>
        <v>0</v>
      </c>
      <c r="P85" s="40">
        <f t="shared" si="26"/>
        <v>0</v>
      </c>
      <c r="Q85" s="40">
        <f t="shared" si="27"/>
        <v>0</v>
      </c>
      <c r="R85" s="40">
        <f t="shared" si="28"/>
        <v>0</v>
      </c>
      <c r="S85" s="39">
        <v>0</v>
      </c>
      <c r="T85" s="39">
        <v>0</v>
      </c>
    </row>
    <row r="86" spans="1:20" ht="20.25" customHeight="1">
      <c r="A86" s="100"/>
      <c r="B86" s="91" t="s">
        <v>93</v>
      </c>
      <c r="C86" s="64" t="s">
        <v>24</v>
      </c>
      <c r="D86" s="65"/>
      <c r="E86" s="41">
        <f>SUM(E87:E88)</f>
        <v>7107000000</v>
      </c>
      <c r="F86" s="41">
        <f t="shared" ref="F86:T86" si="31">SUM(F87:F88)</f>
        <v>0</v>
      </c>
      <c r="G86" s="41">
        <f t="shared" si="31"/>
        <v>23000000</v>
      </c>
      <c r="H86" s="42">
        <f t="shared" si="31"/>
        <v>372240</v>
      </c>
      <c r="I86" s="42">
        <f t="shared" si="31"/>
        <v>4791150</v>
      </c>
      <c r="J86" s="42">
        <f t="shared" si="31"/>
        <v>348130</v>
      </c>
      <c r="K86" s="42">
        <f t="shared" si="31"/>
        <v>3864460</v>
      </c>
      <c r="L86" s="42">
        <f t="shared" si="31"/>
        <v>0</v>
      </c>
      <c r="M86" s="42">
        <f t="shared" si="31"/>
        <v>0</v>
      </c>
      <c r="N86" s="42">
        <f t="shared" si="31"/>
        <v>926690</v>
      </c>
      <c r="O86" s="40">
        <f t="shared" si="25"/>
        <v>5.437540453074434E-2</v>
      </c>
      <c r="P86" s="40">
        <f t="shared" si="26"/>
        <v>0</v>
      </c>
      <c r="Q86" s="40">
        <f t="shared" si="27"/>
        <v>16.802</v>
      </c>
      <c r="R86" s="40">
        <f t="shared" si="28"/>
        <v>80.65829706855348</v>
      </c>
      <c r="S86" s="42">
        <f t="shared" si="31"/>
        <v>0</v>
      </c>
      <c r="T86" s="42">
        <f t="shared" si="31"/>
        <v>0</v>
      </c>
    </row>
    <row r="87" spans="1:20" ht="20.25" customHeight="1">
      <c r="A87" s="100"/>
      <c r="B87" s="74"/>
      <c r="C87" s="64" t="s">
        <v>94</v>
      </c>
      <c r="D87" s="65"/>
      <c r="E87" s="38">
        <v>8000000</v>
      </c>
      <c r="F87" s="38"/>
      <c r="G87" s="38">
        <v>3000000</v>
      </c>
      <c r="H87" s="39">
        <v>259860</v>
      </c>
      <c r="I87" s="39">
        <v>2789800</v>
      </c>
      <c r="J87" s="39">
        <v>230490</v>
      </c>
      <c r="K87" s="39">
        <v>1987660</v>
      </c>
      <c r="L87" s="39"/>
      <c r="M87" s="39">
        <v>0</v>
      </c>
      <c r="N87" s="39">
        <f>I87-K87-M87</f>
        <v>802140</v>
      </c>
      <c r="O87" s="40">
        <f t="shared" si="25"/>
        <v>24.845749999999999</v>
      </c>
      <c r="P87" s="40">
        <f t="shared" si="26"/>
        <v>0</v>
      </c>
      <c r="Q87" s="40">
        <f t="shared" si="27"/>
        <v>66.25533333333334</v>
      </c>
      <c r="R87" s="40">
        <f t="shared" si="28"/>
        <v>71.247401247401243</v>
      </c>
      <c r="S87" s="39">
        <v>0</v>
      </c>
      <c r="T87" s="39">
        <v>0</v>
      </c>
    </row>
    <row r="88" spans="1:20" ht="20.25" customHeight="1">
      <c r="A88" s="100"/>
      <c r="B88" s="75"/>
      <c r="C88" s="64" t="s">
        <v>95</v>
      </c>
      <c r="D88" s="65"/>
      <c r="E88" s="38">
        <v>7099000000</v>
      </c>
      <c r="F88" s="38"/>
      <c r="G88" s="38">
        <v>20000000</v>
      </c>
      <c r="H88" s="39">
        <v>112380</v>
      </c>
      <c r="I88" s="39">
        <v>2001350</v>
      </c>
      <c r="J88" s="39">
        <v>117640</v>
      </c>
      <c r="K88" s="39">
        <v>1876800</v>
      </c>
      <c r="L88" s="39"/>
      <c r="M88" s="39">
        <v>0</v>
      </c>
      <c r="N88" s="39">
        <f>I88-K88-M88</f>
        <v>124550</v>
      </c>
      <c r="O88" s="40">
        <f t="shared" si="25"/>
        <v>2.6437526412170727E-2</v>
      </c>
      <c r="P88" s="40">
        <f t="shared" si="26"/>
        <v>0</v>
      </c>
      <c r="Q88" s="40">
        <f t="shared" si="27"/>
        <v>9.3840000000000003</v>
      </c>
      <c r="R88" s="40">
        <f t="shared" si="28"/>
        <v>93.776700727009271</v>
      </c>
      <c r="S88" s="39">
        <v>0</v>
      </c>
      <c r="T88" s="39">
        <v>0</v>
      </c>
    </row>
    <row r="89" spans="1:20" ht="20.25" customHeight="1">
      <c r="A89" s="100"/>
      <c r="B89" s="73" t="s">
        <v>96</v>
      </c>
      <c r="C89" s="70" t="s">
        <v>24</v>
      </c>
      <c r="D89" s="71"/>
      <c r="E89" s="41">
        <f>SUM(E90:E91)</f>
        <v>32241000000</v>
      </c>
      <c r="F89" s="41">
        <f t="shared" ref="F89:T89" si="32">SUM(F90:F91)</f>
        <v>0</v>
      </c>
      <c r="G89" s="41">
        <f t="shared" si="32"/>
        <v>8587000000</v>
      </c>
      <c r="H89" s="42">
        <f t="shared" si="32"/>
        <v>1944793560</v>
      </c>
      <c r="I89" s="42">
        <f t="shared" si="32"/>
        <v>10997157380</v>
      </c>
      <c r="J89" s="42">
        <f t="shared" si="32"/>
        <v>1920101560</v>
      </c>
      <c r="K89" s="42">
        <f t="shared" si="32"/>
        <v>10865068040</v>
      </c>
      <c r="L89" s="42">
        <f t="shared" si="32"/>
        <v>0</v>
      </c>
      <c r="M89" s="42">
        <f t="shared" si="32"/>
        <v>0</v>
      </c>
      <c r="N89" s="42">
        <f t="shared" si="32"/>
        <v>132089340</v>
      </c>
      <c r="O89" s="40">
        <f t="shared" si="25"/>
        <v>33.699537979591206</v>
      </c>
      <c r="P89" s="40">
        <f t="shared" si="26"/>
        <v>0</v>
      </c>
      <c r="Q89" s="40">
        <f t="shared" si="27"/>
        <v>126.52926563409805</v>
      </c>
      <c r="R89" s="40">
        <f t="shared" si="28"/>
        <v>98.798877424085745</v>
      </c>
      <c r="S89" s="42">
        <f t="shared" si="32"/>
        <v>21884060</v>
      </c>
      <c r="T89" s="42">
        <f t="shared" si="32"/>
        <v>189322280</v>
      </c>
    </row>
    <row r="90" spans="1:20" ht="20.25" customHeight="1">
      <c r="A90" s="100"/>
      <c r="B90" s="74"/>
      <c r="C90" s="64" t="s">
        <v>96</v>
      </c>
      <c r="D90" s="65"/>
      <c r="E90" s="38">
        <v>32241000000</v>
      </c>
      <c r="F90" s="38"/>
      <c r="G90" s="38">
        <v>8587000000</v>
      </c>
      <c r="H90" s="39">
        <v>1944793560</v>
      </c>
      <c r="I90" s="39">
        <v>10997157380</v>
      </c>
      <c r="J90" s="39">
        <v>1920101560</v>
      </c>
      <c r="K90" s="39">
        <v>10865068040</v>
      </c>
      <c r="L90" s="39"/>
      <c r="M90" s="39">
        <v>0</v>
      </c>
      <c r="N90" s="39">
        <f>I90-K90-M90</f>
        <v>132089340</v>
      </c>
      <c r="O90" s="40">
        <f t="shared" si="25"/>
        <v>33.699537979591206</v>
      </c>
      <c r="P90" s="40">
        <f t="shared" si="26"/>
        <v>0</v>
      </c>
      <c r="Q90" s="40">
        <f t="shared" si="27"/>
        <v>126.52926563409805</v>
      </c>
      <c r="R90" s="40">
        <f t="shared" si="28"/>
        <v>98.798877424085745</v>
      </c>
      <c r="S90" s="39">
        <v>21884060</v>
      </c>
      <c r="T90" s="39">
        <v>189322280</v>
      </c>
    </row>
    <row r="91" spans="1:20" ht="20.25" customHeight="1" thickBot="1">
      <c r="A91" s="101"/>
      <c r="B91" s="74"/>
      <c r="C91" s="92" t="s">
        <v>97</v>
      </c>
      <c r="D91" s="93"/>
      <c r="E91" s="47"/>
      <c r="F91" s="47"/>
      <c r="G91" s="47"/>
      <c r="H91" s="48"/>
      <c r="I91" s="39">
        <v>0</v>
      </c>
      <c r="J91" s="48">
        <v>0</v>
      </c>
      <c r="K91" s="39">
        <v>0</v>
      </c>
      <c r="L91" s="48"/>
      <c r="M91" s="39">
        <v>0</v>
      </c>
      <c r="N91" s="39">
        <f>I91-K91-M91</f>
        <v>0</v>
      </c>
      <c r="O91" s="49">
        <f t="shared" si="25"/>
        <v>0</v>
      </c>
      <c r="P91" s="49">
        <f t="shared" si="26"/>
        <v>0</v>
      </c>
      <c r="Q91" s="49">
        <f t="shared" si="27"/>
        <v>0</v>
      </c>
      <c r="R91" s="49">
        <f t="shared" si="28"/>
        <v>0</v>
      </c>
      <c r="S91" s="48">
        <v>0</v>
      </c>
      <c r="T91" s="39">
        <v>0</v>
      </c>
    </row>
    <row r="92" spans="1:20" s="51" customFormat="1" ht="19.5" customHeight="1">
      <c r="A92" s="79" t="s">
        <v>98</v>
      </c>
      <c r="B92" s="82" t="s">
        <v>24</v>
      </c>
      <c r="C92" s="85" t="s">
        <v>99</v>
      </c>
      <c r="D92" s="86"/>
      <c r="E92" s="19">
        <f>E93+E97</f>
        <v>4100000000</v>
      </c>
      <c r="F92" s="19">
        <f>F93+F97</f>
        <v>0</v>
      </c>
      <c r="G92" s="19">
        <f>G93+G97</f>
        <v>1590500000</v>
      </c>
      <c r="H92" s="20">
        <f>H93+H97</f>
        <v>-146763730</v>
      </c>
      <c r="I92" s="20">
        <f t="shared" ref="I92:N92" si="33">I93+I97</f>
        <v>7363357746</v>
      </c>
      <c r="J92" s="20">
        <f t="shared" si="33"/>
        <v>236726290</v>
      </c>
      <c r="K92" s="20">
        <f t="shared" si="33"/>
        <v>-345399680</v>
      </c>
      <c r="L92" s="20">
        <f t="shared" si="33"/>
        <v>152550</v>
      </c>
      <c r="M92" s="20">
        <f t="shared" si="33"/>
        <v>7715720</v>
      </c>
      <c r="N92" s="20">
        <f t="shared" si="33"/>
        <v>7701041706</v>
      </c>
      <c r="O92" s="50">
        <f t="shared" si="25"/>
        <v>-8.4243824390243898</v>
      </c>
      <c r="P92" s="50">
        <f t="shared" si="26"/>
        <v>0</v>
      </c>
      <c r="Q92" s="50">
        <f t="shared" si="27"/>
        <v>-21.716421251178875</v>
      </c>
      <c r="R92" s="50">
        <f t="shared" si="28"/>
        <v>-4.6907904235351277</v>
      </c>
      <c r="S92" s="20">
        <f>S93+S97</f>
        <v>206653350</v>
      </c>
      <c r="T92" s="20">
        <f>T93+T97</f>
        <v>2264813860</v>
      </c>
    </row>
    <row r="93" spans="1:20" ht="19.5" customHeight="1">
      <c r="A93" s="80"/>
      <c r="B93" s="83"/>
      <c r="C93" s="87" t="s">
        <v>26</v>
      </c>
      <c r="D93" s="88"/>
      <c r="E93" s="23">
        <f>E98+E103+E111+E112+E113+E114+E115+E118+E139+E145+E146+E148+E149+E151+E164</f>
        <v>2937000000</v>
      </c>
      <c r="F93" s="23">
        <f>F98+F103+F111+F112+F113+F114+F115+F118+F139+F145+F146+F148+F149+F151+F164</f>
        <v>0</v>
      </c>
      <c r="G93" s="23">
        <f>G98+G103+G111+G112+G113+G114+G115+G118+G139+G145+G146+G148+G149+G151+G164</f>
        <v>1009000000</v>
      </c>
      <c r="H93" s="24">
        <f>H98+H103+H111+H112+H113+H114+H115+H118+H139+H145+H146+H148+H149+H151+H164</f>
        <v>-167543110</v>
      </c>
      <c r="I93" s="24">
        <f t="shared" ref="I93:N93" si="34">I98+I103+I111+I112+I113+I114+I115+I118+I139+I145+I146+I148+I149+I151+I164</f>
        <v>3037471006</v>
      </c>
      <c r="J93" s="24">
        <f t="shared" si="34"/>
        <v>20556090</v>
      </c>
      <c r="K93" s="24">
        <f t="shared" si="34"/>
        <v>-586359350</v>
      </c>
      <c r="L93" s="24">
        <f t="shared" si="34"/>
        <v>59700</v>
      </c>
      <c r="M93" s="24">
        <f t="shared" si="34"/>
        <v>65030</v>
      </c>
      <c r="N93" s="24">
        <f t="shared" si="34"/>
        <v>3623765326</v>
      </c>
      <c r="O93" s="40">
        <f t="shared" si="25"/>
        <v>-19.96456758597208</v>
      </c>
      <c r="P93" s="40">
        <f t="shared" si="26"/>
        <v>0</v>
      </c>
      <c r="Q93" s="40">
        <f t="shared" si="27"/>
        <v>-58.112918731417238</v>
      </c>
      <c r="R93" s="40">
        <f t="shared" si="28"/>
        <v>-19.30419578793504</v>
      </c>
      <c r="S93" s="24">
        <f>S98+S103+S111+S112+S113+S114+S115+S118+S139+S145+S146+S148+S149+S151+S164</f>
        <v>197466340</v>
      </c>
      <c r="T93" s="24">
        <f>T98+T103+T111+T112+T113+T114+T115+T118+T139+T145+T146+T148+T149+T151+T164</f>
        <v>1820193950</v>
      </c>
    </row>
    <row r="94" spans="1:20" ht="19.5" customHeight="1">
      <c r="A94" s="80"/>
      <c r="B94" s="83"/>
      <c r="C94" s="64" t="s">
        <v>27</v>
      </c>
      <c r="D94" s="65"/>
      <c r="E94" s="38"/>
      <c r="F94" s="38"/>
      <c r="G94" s="38"/>
      <c r="H94" s="39"/>
      <c r="I94" s="39">
        <f>H94</f>
        <v>0</v>
      </c>
      <c r="J94" s="39"/>
      <c r="K94" s="39">
        <f>J94</f>
        <v>0</v>
      </c>
      <c r="L94" s="39"/>
      <c r="M94" s="39">
        <v>0</v>
      </c>
      <c r="N94" s="39"/>
      <c r="O94" s="40">
        <f t="shared" si="25"/>
        <v>0</v>
      </c>
      <c r="P94" s="40">
        <f t="shared" si="26"/>
        <v>0</v>
      </c>
      <c r="Q94" s="40">
        <f t="shared" si="27"/>
        <v>0</v>
      </c>
      <c r="R94" s="40">
        <f t="shared" si="28"/>
        <v>0</v>
      </c>
      <c r="S94" s="39"/>
      <c r="T94" s="52">
        <f>S94</f>
        <v>0</v>
      </c>
    </row>
    <row r="95" spans="1:20" ht="19.5" customHeight="1">
      <c r="A95" s="80"/>
      <c r="B95" s="83"/>
      <c r="C95" s="64" t="s">
        <v>28</v>
      </c>
      <c r="D95" s="65"/>
      <c r="E95" s="38"/>
      <c r="F95" s="38"/>
      <c r="G95" s="38"/>
      <c r="H95" s="39"/>
      <c r="I95" s="39">
        <f>H95</f>
        <v>0</v>
      </c>
      <c r="J95" s="39"/>
      <c r="K95" s="39">
        <f>J95</f>
        <v>0</v>
      </c>
      <c r="L95" s="39"/>
      <c r="M95" s="39">
        <f>L95</f>
        <v>0</v>
      </c>
      <c r="N95" s="39"/>
      <c r="O95" s="40">
        <f t="shared" si="25"/>
        <v>0</v>
      </c>
      <c r="P95" s="40">
        <f t="shared" si="26"/>
        <v>0</v>
      </c>
      <c r="Q95" s="40">
        <f t="shared" si="27"/>
        <v>0</v>
      </c>
      <c r="R95" s="40">
        <f t="shared" si="28"/>
        <v>0</v>
      </c>
      <c r="S95" s="39"/>
      <c r="T95" s="52">
        <f>S95</f>
        <v>0</v>
      </c>
    </row>
    <row r="96" spans="1:20" ht="19.5" customHeight="1">
      <c r="A96" s="80"/>
      <c r="B96" s="83"/>
      <c r="C96" s="64" t="s">
        <v>29</v>
      </c>
      <c r="D96" s="65"/>
      <c r="E96" s="38"/>
      <c r="F96" s="38"/>
      <c r="G96" s="38"/>
      <c r="H96" s="39"/>
      <c r="I96" s="39">
        <f>H96</f>
        <v>0</v>
      </c>
      <c r="J96" s="39"/>
      <c r="K96" s="39">
        <f>J96</f>
        <v>0</v>
      </c>
      <c r="L96" s="39"/>
      <c r="M96" s="39">
        <f>L96</f>
        <v>0</v>
      </c>
      <c r="N96" s="39"/>
      <c r="O96" s="40">
        <f t="shared" si="25"/>
        <v>0</v>
      </c>
      <c r="P96" s="40">
        <f t="shared" si="26"/>
        <v>0</v>
      </c>
      <c r="Q96" s="40">
        <f t="shared" si="27"/>
        <v>0</v>
      </c>
      <c r="R96" s="40">
        <f t="shared" si="28"/>
        <v>0</v>
      </c>
      <c r="S96" s="39"/>
      <c r="T96" s="52">
        <f>S96</f>
        <v>0</v>
      </c>
    </row>
    <row r="97" spans="1:20" ht="19.5" customHeight="1" thickBot="1">
      <c r="A97" s="80"/>
      <c r="B97" s="84"/>
      <c r="C97" s="66" t="s">
        <v>30</v>
      </c>
      <c r="D97" s="67"/>
      <c r="E97" s="53">
        <f>E108+E132+E133+E147+E156+E157+E160</f>
        <v>1163000000</v>
      </c>
      <c r="F97" s="53">
        <f>F108+F132+F133+F147+F156+F157+F160</f>
        <v>0</v>
      </c>
      <c r="G97" s="53">
        <f>G108+G132+G133+G147+G156+G157+G160</f>
        <v>581500000</v>
      </c>
      <c r="H97" s="54">
        <f>H108+H132+H133+H147+H156+H157+H160</f>
        <v>20779380</v>
      </c>
      <c r="I97" s="54">
        <f t="shared" ref="I97:N97" si="35">I108+I132+I133+I147+I156+I157+I160</f>
        <v>4325886740</v>
      </c>
      <c r="J97" s="54">
        <f>J108+J132+J133+J147+J156+J157+J160</f>
        <v>216170200</v>
      </c>
      <c r="K97" s="54">
        <f t="shared" si="35"/>
        <v>240959670</v>
      </c>
      <c r="L97" s="54">
        <f t="shared" si="35"/>
        <v>92850</v>
      </c>
      <c r="M97" s="54">
        <f t="shared" si="35"/>
        <v>7650690</v>
      </c>
      <c r="N97" s="54">
        <f t="shared" si="35"/>
        <v>4077276380</v>
      </c>
      <c r="O97" s="55">
        <f t="shared" si="25"/>
        <v>20.718802235597593</v>
      </c>
      <c r="P97" s="55">
        <f t="shared" si="26"/>
        <v>0</v>
      </c>
      <c r="Q97" s="55">
        <f t="shared" si="27"/>
        <v>41.437604471195186</v>
      </c>
      <c r="R97" s="55">
        <f t="shared" si="28"/>
        <v>5.5701798147401336</v>
      </c>
      <c r="S97" s="54">
        <f>S108+S132+S133+S147+S156+S157+S160</f>
        <v>9187010</v>
      </c>
      <c r="T97" s="54">
        <f>T108+T132+T133+T147+T156+T157+T160</f>
        <v>444619910</v>
      </c>
    </row>
    <row r="98" spans="1:20" ht="19.5" customHeight="1">
      <c r="A98" s="80"/>
      <c r="B98" s="62" t="s">
        <v>31</v>
      </c>
      <c r="C98" s="89" t="s">
        <v>24</v>
      </c>
      <c r="D98" s="90"/>
      <c r="E98" s="35">
        <f>SUM(E99:E102)</f>
        <v>2937000000</v>
      </c>
      <c r="F98" s="35">
        <f>SUM(F99:F102)</f>
        <v>0</v>
      </c>
      <c r="G98" s="35">
        <f>SUM(G99:G102)</f>
        <v>1009000000</v>
      </c>
      <c r="H98" s="36">
        <f>SUM(H99:H102)</f>
        <v>-67391230</v>
      </c>
      <c r="I98" s="36">
        <f t="shared" ref="I98:N98" si="36">SUM(I99:I102)</f>
        <v>-9453590</v>
      </c>
      <c r="J98" s="36">
        <f t="shared" si="36"/>
        <v>-49684660</v>
      </c>
      <c r="K98" s="36">
        <f t="shared" si="36"/>
        <v>-153384890</v>
      </c>
      <c r="L98" s="36">
        <f t="shared" si="36"/>
        <v>0</v>
      </c>
      <c r="M98" s="36">
        <f t="shared" si="36"/>
        <v>0</v>
      </c>
      <c r="N98" s="36">
        <f t="shared" si="36"/>
        <v>143931300</v>
      </c>
      <c r="O98" s="37">
        <f t="shared" si="25"/>
        <v>-5.2225022131426622</v>
      </c>
      <c r="P98" s="37">
        <f t="shared" si="26"/>
        <v>0</v>
      </c>
      <c r="Q98" s="37">
        <f t="shared" si="27"/>
        <v>-15.201673934588703</v>
      </c>
      <c r="R98" s="37">
        <f t="shared" si="28"/>
        <v>1622.5041492173873</v>
      </c>
      <c r="S98" s="36">
        <f>SUM(S99:S102)</f>
        <v>76785790</v>
      </c>
      <c r="T98" s="36">
        <f>SUM(T99:T102)</f>
        <v>284771060</v>
      </c>
    </row>
    <row r="99" spans="1:20" ht="19.5" customHeight="1">
      <c r="A99" s="80"/>
      <c r="B99" s="62"/>
      <c r="C99" s="64" t="s">
        <v>32</v>
      </c>
      <c r="D99" s="65"/>
      <c r="E99" s="38">
        <v>2937000000</v>
      </c>
      <c r="F99" s="38"/>
      <c r="G99" s="38">
        <v>1009000000</v>
      </c>
      <c r="H99" s="39">
        <v>-67647400</v>
      </c>
      <c r="I99" s="39">
        <v>-24952490</v>
      </c>
      <c r="J99" s="39">
        <v>-51026410</v>
      </c>
      <c r="K99" s="39">
        <v>-157369790</v>
      </c>
      <c r="L99" s="39"/>
      <c r="M99" s="39">
        <v>0</v>
      </c>
      <c r="N99" s="39">
        <f>I99-K99-M99</f>
        <v>132417300</v>
      </c>
      <c r="O99" s="40">
        <f t="shared" si="25"/>
        <v>-5.3581814776983316</v>
      </c>
      <c r="P99" s="40">
        <f t="shared" si="26"/>
        <v>0</v>
      </c>
      <c r="Q99" s="40">
        <f t="shared" si="27"/>
        <v>-15.596609514370662</v>
      </c>
      <c r="R99" s="40">
        <f t="shared" si="28"/>
        <v>630.67769990089164</v>
      </c>
      <c r="S99" s="39">
        <v>76785790</v>
      </c>
      <c r="T99" s="39">
        <v>284757670</v>
      </c>
    </row>
    <row r="100" spans="1:20" ht="19.5" customHeight="1">
      <c r="A100" s="80"/>
      <c r="B100" s="62"/>
      <c r="C100" s="64" t="s">
        <v>33</v>
      </c>
      <c r="D100" s="65"/>
      <c r="E100" s="38"/>
      <c r="F100" s="38"/>
      <c r="G100" s="38"/>
      <c r="H100" s="39">
        <v>248460</v>
      </c>
      <c r="I100" s="39">
        <v>12323800</v>
      </c>
      <c r="J100" s="39">
        <v>1322340</v>
      </c>
      <c r="K100" s="39">
        <v>2776000</v>
      </c>
      <c r="L100" s="39"/>
      <c r="M100" s="39">
        <v>0</v>
      </c>
      <c r="N100" s="39">
        <f>I100-K100-M100</f>
        <v>9547800</v>
      </c>
      <c r="O100" s="40">
        <f t="shared" si="25"/>
        <v>0</v>
      </c>
      <c r="P100" s="40">
        <f t="shared" si="26"/>
        <v>0</v>
      </c>
      <c r="Q100" s="40">
        <f t="shared" si="27"/>
        <v>0</v>
      </c>
      <c r="R100" s="40">
        <f t="shared" si="28"/>
        <v>22.525519726058523</v>
      </c>
      <c r="S100" s="39"/>
      <c r="T100" s="39">
        <v>13390</v>
      </c>
    </row>
    <row r="101" spans="1:20" ht="19.5" customHeight="1">
      <c r="A101" s="80"/>
      <c r="B101" s="62"/>
      <c r="C101" s="64" t="s">
        <v>34</v>
      </c>
      <c r="D101" s="65"/>
      <c r="E101" s="38"/>
      <c r="F101" s="38"/>
      <c r="G101" s="38"/>
      <c r="H101" s="39">
        <v>7710</v>
      </c>
      <c r="I101" s="39">
        <v>1767860</v>
      </c>
      <c r="J101" s="39">
        <v>0</v>
      </c>
      <c r="K101" s="39">
        <v>0</v>
      </c>
      <c r="L101" s="39"/>
      <c r="M101" s="39">
        <v>0</v>
      </c>
      <c r="N101" s="39">
        <f>I101-K101-M101</f>
        <v>1767860</v>
      </c>
      <c r="O101" s="40">
        <f t="shared" si="25"/>
        <v>0</v>
      </c>
      <c r="P101" s="40">
        <f t="shared" si="26"/>
        <v>0</v>
      </c>
      <c r="Q101" s="40">
        <f t="shared" si="27"/>
        <v>0</v>
      </c>
      <c r="R101" s="40">
        <f t="shared" si="28"/>
        <v>0</v>
      </c>
      <c r="S101" s="39">
        <v>0</v>
      </c>
      <c r="T101" s="39">
        <v>0</v>
      </c>
    </row>
    <row r="102" spans="1:20" ht="19.5" customHeight="1">
      <c r="A102" s="80"/>
      <c r="B102" s="69"/>
      <c r="C102" s="77" t="s">
        <v>35</v>
      </c>
      <c r="D102" s="78"/>
      <c r="E102" s="38"/>
      <c r="F102" s="38"/>
      <c r="G102" s="38"/>
      <c r="H102" s="39">
        <v>0</v>
      </c>
      <c r="I102" s="39">
        <v>1407240</v>
      </c>
      <c r="J102" s="39">
        <v>19410</v>
      </c>
      <c r="K102" s="39">
        <v>1208900</v>
      </c>
      <c r="L102" s="39"/>
      <c r="M102" s="39">
        <v>0</v>
      </c>
      <c r="N102" s="39">
        <f>I102-K102-M102</f>
        <v>198340</v>
      </c>
      <c r="O102" s="40">
        <f t="shared" si="25"/>
        <v>0</v>
      </c>
      <c r="P102" s="40">
        <f t="shared" si="26"/>
        <v>0</v>
      </c>
      <c r="Q102" s="40">
        <f t="shared" si="27"/>
        <v>0</v>
      </c>
      <c r="R102" s="40">
        <f t="shared" si="28"/>
        <v>85.905744578039275</v>
      </c>
      <c r="S102" s="39">
        <v>0</v>
      </c>
      <c r="T102" s="39">
        <v>0</v>
      </c>
    </row>
    <row r="103" spans="1:20" ht="19.5" customHeight="1">
      <c r="A103" s="80"/>
      <c r="B103" s="68" t="s">
        <v>41</v>
      </c>
      <c r="C103" s="64" t="s">
        <v>24</v>
      </c>
      <c r="D103" s="65"/>
      <c r="E103" s="41">
        <f>SUM(E104:E107)</f>
        <v>0</v>
      </c>
      <c r="F103" s="41">
        <f>SUM(F104:F107)</f>
        <v>0</v>
      </c>
      <c r="G103" s="41">
        <f>SUM(G104:G107)</f>
        <v>0</v>
      </c>
      <c r="H103" s="42">
        <f>SUM(H104:H107)</f>
        <v>789310</v>
      </c>
      <c r="I103" s="42">
        <f t="shared" ref="I103:N103" si="37">SUM(I104:I107)</f>
        <v>-659590040</v>
      </c>
      <c r="J103" s="42">
        <f t="shared" si="37"/>
        <v>9828120</v>
      </c>
      <c r="K103" s="42">
        <f t="shared" si="37"/>
        <v>-725056350</v>
      </c>
      <c r="L103" s="42">
        <f t="shared" si="37"/>
        <v>0</v>
      </c>
      <c r="M103" s="42">
        <f t="shared" si="37"/>
        <v>0</v>
      </c>
      <c r="N103" s="42">
        <f t="shared" si="37"/>
        <v>65466310</v>
      </c>
      <c r="O103" s="40">
        <f t="shared" si="25"/>
        <v>0</v>
      </c>
      <c r="P103" s="40">
        <f t="shared" si="26"/>
        <v>0</v>
      </c>
      <c r="Q103" s="40">
        <f t="shared" si="27"/>
        <v>0</v>
      </c>
      <c r="R103" s="40">
        <f t="shared" si="28"/>
        <v>109.92530299578205</v>
      </c>
      <c r="S103" s="42">
        <f>SUM(S104:S107)</f>
        <v>0</v>
      </c>
      <c r="T103" s="42">
        <f>SUM(T104:T107)</f>
        <v>756516470</v>
      </c>
    </row>
    <row r="104" spans="1:20" ht="19.5" customHeight="1">
      <c r="A104" s="80"/>
      <c r="B104" s="62"/>
      <c r="C104" s="64" t="s">
        <v>32</v>
      </c>
      <c r="D104" s="65"/>
      <c r="E104" s="38"/>
      <c r="F104" s="38"/>
      <c r="G104" s="38"/>
      <c r="H104" s="39">
        <v>732240</v>
      </c>
      <c r="I104" s="39">
        <v>-666118280</v>
      </c>
      <c r="J104" s="39">
        <v>9828120</v>
      </c>
      <c r="K104" s="39">
        <v>-725720380</v>
      </c>
      <c r="L104" s="39"/>
      <c r="M104" s="39">
        <v>0</v>
      </c>
      <c r="N104" s="39">
        <f>I104-K104-M104</f>
        <v>59602100</v>
      </c>
      <c r="O104" s="40">
        <f t="shared" si="25"/>
        <v>0</v>
      </c>
      <c r="P104" s="40">
        <f t="shared" si="26"/>
        <v>0</v>
      </c>
      <c r="Q104" s="40">
        <f t="shared" si="27"/>
        <v>0</v>
      </c>
      <c r="R104" s="40">
        <f t="shared" si="28"/>
        <v>108.94767517864845</v>
      </c>
      <c r="S104" s="39">
        <v>0</v>
      </c>
      <c r="T104" s="39">
        <v>756482980</v>
      </c>
    </row>
    <row r="105" spans="1:20" ht="19.5" customHeight="1">
      <c r="A105" s="80"/>
      <c r="B105" s="62"/>
      <c r="C105" s="64" t="s">
        <v>33</v>
      </c>
      <c r="D105" s="65"/>
      <c r="E105" s="38"/>
      <c r="F105" s="38"/>
      <c r="G105" s="38"/>
      <c r="H105" s="39">
        <v>57070</v>
      </c>
      <c r="I105" s="39">
        <v>6528240</v>
      </c>
      <c r="J105" s="39">
        <v>0</v>
      </c>
      <c r="K105" s="39">
        <v>664030</v>
      </c>
      <c r="L105" s="39"/>
      <c r="M105" s="39">
        <v>0</v>
      </c>
      <c r="N105" s="39">
        <f>I105-K105-M105</f>
        <v>5864210</v>
      </c>
      <c r="O105" s="40">
        <f t="shared" si="25"/>
        <v>0</v>
      </c>
      <c r="P105" s="40">
        <f t="shared" si="26"/>
        <v>0</v>
      </c>
      <c r="Q105" s="40">
        <f t="shared" si="27"/>
        <v>0</v>
      </c>
      <c r="R105" s="40">
        <f t="shared" si="28"/>
        <v>10.171654228398467</v>
      </c>
      <c r="S105" s="39">
        <v>0</v>
      </c>
      <c r="T105" s="39">
        <v>33490</v>
      </c>
    </row>
    <row r="106" spans="1:20" ht="19.5" customHeight="1">
      <c r="A106" s="80"/>
      <c r="B106" s="62"/>
      <c r="C106" s="64" t="s">
        <v>34</v>
      </c>
      <c r="D106" s="65"/>
      <c r="E106" s="38"/>
      <c r="F106" s="38"/>
      <c r="G106" s="38"/>
      <c r="H106" s="39"/>
      <c r="I106" s="39">
        <v>0</v>
      </c>
      <c r="J106" s="39">
        <v>0</v>
      </c>
      <c r="K106" s="39">
        <v>0</v>
      </c>
      <c r="L106" s="39"/>
      <c r="M106" s="39">
        <v>0</v>
      </c>
      <c r="N106" s="39">
        <f>I106-K106-M106</f>
        <v>0</v>
      </c>
      <c r="O106" s="40">
        <f t="shared" si="25"/>
        <v>0</v>
      </c>
      <c r="P106" s="40">
        <f t="shared" si="26"/>
        <v>0</v>
      </c>
      <c r="Q106" s="40">
        <f t="shared" si="27"/>
        <v>0</v>
      </c>
      <c r="R106" s="40">
        <f t="shared" si="28"/>
        <v>0</v>
      </c>
      <c r="S106" s="39"/>
      <c r="T106" s="39">
        <v>0</v>
      </c>
    </row>
    <row r="107" spans="1:20" ht="19.5" customHeight="1">
      <c r="A107" s="80"/>
      <c r="B107" s="69"/>
      <c r="C107" s="77" t="s">
        <v>35</v>
      </c>
      <c r="D107" s="78"/>
      <c r="E107" s="38"/>
      <c r="F107" s="38"/>
      <c r="G107" s="38"/>
      <c r="H107" s="39"/>
      <c r="I107" s="39">
        <v>0</v>
      </c>
      <c r="J107" s="39"/>
      <c r="K107" s="39">
        <v>0</v>
      </c>
      <c r="L107" s="39"/>
      <c r="M107" s="39">
        <v>0</v>
      </c>
      <c r="N107" s="39">
        <f>I107-K107-M107</f>
        <v>0</v>
      </c>
      <c r="O107" s="40">
        <f t="shared" si="25"/>
        <v>0</v>
      </c>
      <c r="P107" s="40">
        <f t="shared" si="26"/>
        <v>0</v>
      </c>
      <c r="Q107" s="40">
        <f t="shared" si="27"/>
        <v>0</v>
      </c>
      <c r="R107" s="40">
        <f t="shared" si="28"/>
        <v>0</v>
      </c>
      <c r="S107" s="39"/>
      <c r="T107" s="39">
        <v>0</v>
      </c>
    </row>
    <row r="108" spans="1:20" ht="19.5" customHeight="1">
      <c r="A108" s="80"/>
      <c r="B108" s="68" t="s">
        <v>100</v>
      </c>
      <c r="C108" s="64" t="s">
        <v>24</v>
      </c>
      <c r="D108" s="65"/>
      <c r="E108" s="41">
        <f>SUM(E109:E110)</f>
        <v>1163000000</v>
      </c>
      <c r="F108" s="41">
        <f>SUM(F109:F110)</f>
        <v>0</v>
      </c>
      <c r="G108" s="41">
        <f>SUM(G109:G110)</f>
        <v>581500000</v>
      </c>
      <c r="H108" s="42">
        <f>SUM(H109:H110)</f>
        <v>431600</v>
      </c>
      <c r="I108" s="42">
        <f t="shared" ref="I108:N108" si="38">SUM(I109:I110)</f>
        <v>78160140</v>
      </c>
      <c r="J108" s="42">
        <f t="shared" si="38"/>
        <v>1844060</v>
      </c>
      <c r="K108" s="42">
        <f t="shared" si="38"/>
        <v>4010770</v>
      </c>
      <c r="L108" s="42">
        <f t="shared" si="38"/>
        <v>49440</v>
      </c>
      <c r="M108" s="42">
        <f t="shared" si="38"/>
        <v>7607280</v>
      </c>
      <c r="N108" s="42">
        <f t="shared" si="38"/>
        <v>66542090</v>
      </c>
      <c r="O108" s="40">
        <f t="shared" si="25"/>
        <v>0.34486414445399827</v>
      </c>
      <c r="P108" s="40">
        <f t="shared" si="26"/>
        <v>0</v>
      </c>
      <c r="Q108" s="40">
        <f t="shared" si="27"/>
        <v>0.68972828890799653</v>
      </c>
      <c r="R108" s="40">
        <f t="shared" si="28"/>
        <v>5.1314775024712089</v>
      </c>
      <c r="S108" s="42">
        <f>SUM(S109:S110)</f>
        <v>20200</v>
      </c>
      <c r="T108" s="42">
        <f>SUM(T109:T110)</f>
        <v>105230</v>
      </c>
    </row>
    <row r="109" spans="1:20" ht="19.5" customHeight="1">
      <c r="A109" s="80"/>
      <c r="B109" s="62"/>
      <c r="C109" s="64" t="s">
        <v>101</v>
      </c>
      <c r="D109" s="65"/>
      <c r="E109" s="38">
        <v>1163000000</v>
      </c>
      <c r="F109" s="38"/>
      <c r="G109" s="38">
        <v>581500000</v>
      </c>
      <c r="H109" s="39">
        <v>53600</v>
      </c>
      <c r="I109" s="39">
        <v>66733180</v>
      </c>
      <c r="J109" s="39">
        <v>1462720</v>
      </c>
      <c r="K109" s="39">
        <v>3156930</v>
      </c>
      <c r="L109" s="39">
        <v>49440</v>
      </c>
      <c r="M109" s="39">
        <v>7607280</v>
      </c>
      <c r="N109" s="39">
        <f t="shared" ref="N109:N114" si="39">I109-K109-M109</f>
        <v>55968970</v>
      </c>
      <c r="O109" s="40">
        <f t="shared" si="25"/>
        <v>0.27144711951848666</v>
      </c>
      <c r="P109" s="40">
        <f t="shared" si="26"/>
        <v>0</v>
      </c>
      <c r="Q109" s="40">
        <f t="shared" si="27"/>
        <v>0.54289423903697331</v>
      </c>
      <c r="R109" s="40">
        <f t="shared" si="28"/>
        <v>4.7306752053476249</v>
      </c>
      <c r="S109" s="39">
        <v>20200</v>
      </c>
      <c r="T109" s="39">
        <v>105230</v>
      </c>
    </row>
    <row r="110" spans="1:20" ht="19.5" customHeight="1">
      <c r="A110" s="80"/>
      <c r="B110" s="69"/>
      <c r="C110" s="64" t="s">
        <v>102</v>
      </c>
      <c r="D110" s="65"/>
      <c r="E110" s="38"/>
      <c r="F110" s="38"/>
      <c r="G110" s="38"/>
      <c r="H110" s="39">
        <v>378000</v>
      </c>
      <c r="I110" s="39">
        <v>11426960</v>
      </c>
      <c r="J110" s="39">
        <v>381340</v>
      </c>
      <c r="K110" s="39">
        <v>853840</v>
      </c>
      <c r="L110" s="39"/>
      <c r="M110" s="39">
        <v>0</v>
      </c>
      <c r="N110" s="39">
        <f t="shared" si="39"/>
        <v>10573120</v>
      </c>
      <c r="O110" s="40">
        <f t="shared" si="25"/>
        <v>0</v>
      </c>
      <c r="P110" s="40">
        <f t="shared" si="26"/>
        <v>0</v>
      </c>
      <c r="Q110" s="40">
        <f t="shared" si="27"/>
        <v>0</v>
      </c>
      <c r="R110" s="40">
        <f t="shared" si="28"/>
        <v>7.4721535736538849</v>
      </c>
      <c r="S110" s="39"/>
      <c r="T110" s="39">
        <v>0</v>
      </c>
    </row>
    <row r="111" spans="1:20" ht="19.5" customHeight="1">
      <c r="A111" s="80"/>
      <c r="B111" s="64" t="s">
        <v>42</v>
      </c>
      <c r="C111" s="72"/>
      <c r="D111" s="65"/>
      <c r="E111" s="38"/>
      <c r="F111" s="38"/>
      <c r="G111" s="38"/>
      <c r="H111" s="39">
        <v>0</v>
      </c>
      <c r="I111" s="39">
        <v>0</v>
      </c>
      <c r="J111" s="39">
        <v>0</v>
      </c>
      <c r="K111" s="39">
        <v>0</v>
      </c>
      <c r="L111" s="39"/>
      <c r="M111" s="39">
        <v>0</v>
      </c>
      <c r="N111" s="39">
        <f t="shared" si="39"/>
        <v>0</v>
      </c>
      <c r="O111" s="40">
        <f t="shared" si="25"/>
        <v>0</v>
      </c>
      <c r="P111" s="40">
        <f t="shared" si="26"/>
        <v>0</v>
      </c>
      <c r="Q111" s="40">
        <f t="shared" si="27"/>
        <v>0</v>
      </c>
      <c r="R111" s="40">
        <f t="shared" si="28"/>
        <v>0</v>
      </c>
      <c r="S111" s="39"/>
      <c r="T111" s="39">
        <v>0</v>
      </c>
    </row>
    <row r="112" spans="1:20" ht="19.5" customHeight="1">
      <c r="A112" s="80"/>
      <c r="B112" s="64" t="s">
        <v>44</v>
      </c>
      <c r="C112" s="72"/>
      <c r="D112" s="65"/>
      <c r="E112" s="38"/>
      <c r="F112" s="38"/>
      <c r="G112" s="38"/>
      <c r="H112" s="39">
        <v>0</v>
      </c>
      <c r="I112" s="39">
        <v>0</v>
      </c>
      <c r="J112" s="39">
        <v>0</v>
      </c>
      <c r="K112" s="39">
        <v>0</v>
      </c>
      <c r="L112" s="39"/>
      <c r="M112" s="39">
        <v>0</v>
      </c>
      <c r="N112" s="39">
        <f t="shared" si="39"/>
        <v>0</v>
      </c>
      <c r="O112" s="40">
        <f t="shared" si="25"/>
        <v>0</v>
      </c>
      <c r="P112" s="40">
        <f t="shared" si="26"/>
        <v>0</v>
      </c>
      <c r="Q112" s="40">
        <f t="shared" si="27"/>
        <v>0</v>
      </c>
      <c r="R112" s="40">
        <f t="shared" si="28"/>
        <v>0</v>
      </c>
      <c r="S112" s="39"/>
      <c r="T112" s="39">
        <v>0</v>
      </c>
    </row>
    <row r="113" spans="1:20" ht="19.5" customHeight="1">
      <c r="A113" s="80"/>
      <c r="B113" s="64" t="s">
        <v>45</v>
      </c>
      <c r="C113" s="72"/>
      <c r="D113" s="65"/>
      <c r="E113" s="38"/>
      <c r="F113" s="38"/>
      <c r="G113" s="38"/>
      <c r="H113" s="39">
        <v>1916480</v>
      </c>
      <c r="I113" s="39">
        <v>407055636</v>
      </c>
      <c r="J113" s="39">
        <v>12011750</v>
      </c>
      <c r="K113" s="39">
        <v>42094040</v>
      </c>
      <c r="L113" s="39">
        <v>7620</v>
      </c>
      <c r="M113" s="39">
        <v>7620</v>
      </c>
      <c r="N113" s="39">
        <f t="shared" si="39"/>
        <v>364953976</v>
      </c>
      <c r="O113" s="40">
        <f t="shared" si="25"/>
        <v>0</v>
      </c>
      <c r="P113" s="40">
        <f t="shared" si="26"/>
        <v>0</v>
      </c>
      <c r="Q113" s="40">
        <f t="shared" si="27"/>
        <v>0</v>
      </c>
      <c r="R113" s="40">
        <f t="shared" si="28"/>
        <v>10.34110236469002</v>
      </c>
      <c r="S113" s="39">
        <v>572130</v>
      </c>
      <c r="T113" s="39">
        <v>754120</v>
      </c>
    </row>
    <row r="114" spans="1:20" ht="19.5" customHeight="1">
      <c r="A114" s="80"/>
      <c r="B114" s="64" t="s">
        <v>52</v>
      </c>
      <c r="C114" s="72"/>
      <c r="D114" s="65"/>
      <c r="E114" s="38"/>
      <c r="F114" s="38"/>
      <c r="G114" s="38"/>
      <c r="H114" s="39"/>
      <c r="I114" s="39">
        <v>15850</v>
      </c>
      <c r="J114" s="39"/>
      <c r="K114" s="39">
        <v>0</v>
      </c>
      <c r="L114" s="39"/>
      <c r="M114" s="39">
        <v>0</v>
      </c>
      <c r="N114" s="39">
        <f t="shared" si="39"/>
        <v>15850</v>
      </c>
      <c r="O114" s="40">
        <f t="shared" si="25"/>
        <v>0</v>
      </c>
      <c r="P114" s="40">
        <f t="shared" si="26"/>
        <v>0</v>
      </c>
      <c r="Q114" s="40">
        <f t="shared" si="27"/>
        <v>0</v>
      </c>
      <c r="R114" s="40">
        <f t="shared" si="28"/>
        <v>0</v>
      </c>
      <c r="S114" s="39"/>
      <c r="T114" s="39">
        <v>0</v>
      </c>
    </row>
    <row r="115" spans="1:20" ht="19.5" customHeight="1">
      <c r="A115" s="80"/>
      <c r="B115" s="68" t="s">
        <v>96</v>
      </c>
      <c r="C115" s="64" t="s">
        <v>24</v>
      </c>
      <c r="D115" s="65"/>
      <c r="E115" s="41"/>
      <c r="F115" s="41"/>
      <c r="G115" s="41"/>
      <c r="H115" s="42">
        <f>SUM(H116:H117)</f>
        <v>1643610</v>
      </c>
      <c r="I115" s="42">
        <f t="shared" ref="I115:N115" si="40">SUM(I116:I117)</f>
        <v>816644200</v>
      </c>
      <c r="J115" s="42">
        <f t="shared" si="40"/>
        <v>46075590</v>
      </c>
      <c r="K115" s="42">
        <f t="shared" si="40"/>
        <v>54694580</v>
      </c>
      <c r="L115" s="42">
        <f t="shared" si="40"/>
        <v>8670</v>
      </c>
      <c r="M115" s="42">
        <f t="shared" si="40"/>
        <v>8670</v>
      </c>
      <c r="N115" s="42">
        <f t="shared" si="40"/>
        <v>761940950</v>
      </c>
      <c r="O115" s="40">
        <f t="shared" si="25"/>
        <v>0</v>
      </c>
      <c r="P115" s="40">
        <f t="shared" si="26"/>
        <v>0</v>
      </c>
      <c r="Q115" s="40">
        <f t="shared" si="27"/>
        <v>0</v>
      </c>
      <c r="R115" s="40">
        <f t="shared" si="28"/>
        <v>6.6974797592390907</v>
      </c>
      <c r="S115" s="42">
        <f>SUM(S116:S117)</f>
        <v>2399760</v>
      </c>
      <c r="T115" s="42">
        <f>SUM(T116:T117)</f>
        <v>212705800</v>
      </c>
    </row>
    <row r="116" spans="1:20" ht="19.5" customHeight="1">
      <c r="A116" s="80"/>
      <c r="B116" s="62"/>
      <c r="C116" s="64" t="s">
        <v>96</v>
      </c>
      <c r="D116" s="65"/>
      <c r="E116" s="38"/>
      <c r="F116" s="38"/>
      <c r="G116" s="38"/>
      <c r="H116" s="39">
        <v>1643610</v>
      </c>
      <c r="I116" s="39">
        <v>816959350</v>
      </c>
      <c r="J116" s="39">
        <v>46075590</v>
      </c>
      <c r="K116" s="39">
        <v>55009730</v>
      </c>
      <c r="L116" s="39">
        <v>8670</v>
      </c>
      <c r="M116" s="39">
        <v>8670</v>
      </c>
      <c r="N116" s="39">
        <f>I116-K116-M116</f>
        <v>761940950</v>
      </c>
      <c r="O116" s="40">
        <f t="shared" si="25"/>
        <v>0</v>
      </c>
      <c r="P116" s="40">
        <f t="shared" si="26"/>
        <v>0</v>
      </c>
      <c r="Q116" s="40">
        <f t="shared" si="27"/>
        <v>0</v>
      </c>
      <c r="R116" s="40">
        <f t="shared" si="28"/>
        <v>6.7334721121681262</v>
      </c>
      <c r="S116" s="39">
        <v>2399760</v>
      </c>
      <c r="T116" s="39">
        <v>212390650</v>
      </c>
    </row>
    <row r="117" spans="1:20" ht="19.5" customHeight="1">
      <c r="A117" s="80"/>
      <c r="B117" s="69"/>
      <c r="C117" s="64" t="s">
        <v>97</v>
      </c>
      <c r="D117" s="65"/>
      <c r="E117" s="38"/>
      <c r="F117" s="38"/>
      <c r="G117" s="38"/>
      <c r="H117" s="39">
        <v>0</v>
      </c>
      <c r="I117" s="39">
        <v>-315150</v>
      </c>
      <c r="J117" s="39">
        <v>0</v>
      </c>
      <c r="K117" s="39">
        <v>-315150</v>
      </c>
      <c r="L117" s="39"/>
      <c r="M117" s="39">
        <v>0</v>
      </c>
      <c r="N117" s="39">
        <f>I117-K117-M117</f>
        <v>0</v>
      </c>
      <c r="O117" s="40">
        <f t="shared" si="25"/>
        <v>0</v>
      </c>
      <c r="P117" s="40">
        <f t="shared" si="26"/>
        <v>0</v>
      </c>
      <c r="Q117" s="40">
        <f t="shared" si="27"/>
        <v>0</v>
      </c>
      <c r="R117" s="40">
        <f t="shared" si="28"/>
        <v>100</v>
      </c>
      <c r="S117" s="39">
        <v>0</v>
      </c>
      <c r="T117" s="39">
        <v>315150</v>
      </c>
    </row>
    <row r="118" spans="1:20" ht="19.5" customHeight="1">
      <c r="A118" s="80"/>
      <c r="B118" s="64" t="s">
        <v>103</v>
      </c>
      <c r="C118" s="72"/>
      <c r="D118" s="65"/>
      <c r="E118" s="41"/>
      <c r="F118" s="41"/>
      <c r="G118" s="41"/>
      <c r="H118" s="42">
        <f t="shared" ref="H118:N118" si="41">H128+H119</f>
        <v>-15992680</v>
      </c>
      <c r="I118" s="42">
        <f t="shared" si="41"/>
        <v>59386980</v>
      </c>
      <c r="J118" s="42">
        <f t="shared" si="41"/>
        <v>-11967090</v>
      </c>
      <c r="K118" s="42">
        <f t="shared" si="41"/>
        <v>-8700220</v>
      </c>
      <c r="L118" s="42">
        <f t="shared" si="41"/>
        <v>0</v>
      </c>
      <c r="M118" s="42">
        <f t="shared" si="41"/>
        <v>0</v>
      </c>
      <c r="N118" s="42">
        <f t="shared" si="41"/>
        <v>68087200</v>
      </c>
      <c r="O118" s="40">
        <f t="shared" si="25"/>
        <v>0</v>
      </c>
      <c r="P118" s="40">
        <f t="shared" si="26"/>
        <v>0</v>
      </c>
      <c r="Q118" s="40">
        <f t="shared" si="27"/>
        <v>0</v>
      </c>
      <c r="R118" s="40">
        <f t="shared" si="28"/>
        <v>-14.650046188575342</v>
      </c>
      <c r="S118" s="42">
        <f>S128+S119</f>
        <v>16058100</v>
      </c>
      <c r="T118" s="42">
        <f>T128+T119</f>
        <v>29021820</v>
      </c>
    </row>
    <row r="119" spans="1:20" ht="19.5" customHeight="1">
      <c r="A119" s="80"/>
      <c r="B119" s="68" t="s">
        <v>61</v>
      </c>
      <c r="C119" s="64" t="s">
        <v>55</v>
      </c>
      <c r="D119" s="65"/>
      <c r="E119" s="44"/>
      <c r="F119" s="44"/>
      <c r="G119" s="44"/>
      <c r="H119" s="45">
        <f>SUM(H120:H126)</f>
        <v>-15730610</v>
      </c>
      <c r="I119" s="45">
        <f t="shared" ref="I119:N119" si="42">SUM(I120:I126)</f>
        <v>-26684950</v>
      </c>
      <c r="J119" s="45">
        <f t="shared" si="42"/>
        <v>-15660470</v>
      </c>
      <c r="K119" s="45">
        <f t="shared" si="42"/>
        <v>-25432220</v>
      </c>
      <c r="L119" s="45">
        <f t="shared" si="42"/>
        <v>0</v>
      </c>
      <c r="M119" s="45">
        <f t="shared" si="42"/>
        <v>0</v>
      </c>
      <c r="N119" s="45">
        <f t="shared" si="42"/>
        <v>-1252730</v>
      </c>
      <c r="O119" s="46">
        <f t="shared" si="25"/>
        <v>0</v>
      </c>
      <c r="P119" s="46">
        <f t="shared" si="26"/>
        <v>0</v>
      </c>
      <c r="Q119" s="46">
        <f t="shared" si="27"/>
        <v>0</v>
      </c>
      <c r="R119" s="46">
        <f t="shared" si="28"/>
        <v>95.305481179466341</v>
      </c>
      <c r="S119" s="45">
        <f>SUM(S120:S126)</f>
        <v>16001700</v>
      </c>
      <c r="T119" s="45">
        <f>SUM(T120:T126)</f>
        <v>28733120</v>
      </c>
    </row>
    <row r="120" spans="1:20" ht="19.5" customHeight="1">
      <c r="A120" s="80"/>
      <c r="B120" s="62"/>
      <c r="C120" s="64" t="s">
        <v>104</v>
      </c>
      <c r="D120" s="65"/>
      <c r="E120" s="38"/>
      <c r="F120" s="38"/>
      <c r="G120" s="38"/>
      <c r="H120" s="39"/>
      <c r="I120" s="39">
        <v>0</v>
      </c>
      <c r="J120" s="39"/>
      <c r="K120" s="39">
        <v>0</v>
      </c>
      <c r="L120" s="39"/>
      <c r="M120" s="39">
        <v>0</v>
      </c>
      <c r="N120" s="39">
        <f>I120-K120-M120</f>
        <v>0</v>
      </c>
      <c r="O120" s="40">
        <f t="shared" si="25"/>
        <v>0</v>
      </c>
      <c r="P120" s="40">
        <f t="shared" si="26"/>
        <v>0</v>
      </c>
      <c r="Q120" s="40">
        <f t="shared" si="27"/>
        <v>0</v>
      </c>
      <c r="R120" s="40">
        <f t="shared" si="28"/>
        <v>0</v>
      </c>
      <c r="S120" s="39">
        <v>0</v>
      </c>
      <c r="T120" s="39">
        <v>0</v>
      </c>
    </row>
    <row r="121" spans="1:20" ht="19.5" customHeight="1">
      <c r="A121" s="80"/>
      <c r="B121" s="62"/>
      <c r="C121" s="64" t="s">
        <v>105</v>
      </c>
      <c r="D121" s="65"/>
      <c r="E121" s="38"/>
      <c r="F121" s="38"/>
      <c r="G121" s="38"/>
      <c r="H121" s="39"/>
      <c r="I121" s="39">
        <v>0</v>
      </c>
      <c r="J121" s="39"/>
      <c r="K121" s="39">
        <v>0</v>
      </c>
      <c r="L121" s="39"/>
      <c r="M121" s="39">
        <v>0</v>
      </c>
      <c r="N121" s="39">
        <f t="shared" ref="N121:N126" si="43">I121-K121-M121</f>
        <v>0</v>
      </c>
      <c r="O121" s="40">
        <f t="shared" si="25"/>
        <v>0</v>
      </c>
      <c r="P121" s="40">
        <f t="shared" si="26"/>
        <v>0</v>
      </c>
      <c r="Q121" s="40">
        <f t="shared" si="27"/>
        <v>0</v>
      </c>
      <c r="R121" s="40">
        <f t="shared" si="28"/>
        <v>0</v>
      </c>
      <c r="S121" s="39">
        <v>0</v>
      </c>
      <c r="T121" s="39">
        <v>0</v>
      </c>
    </row>
    <row r="122" spans="1:20" ht="19.5" customHeight="1">
      <c r="A122" s="80"/>
      <c r="B122" s="62"/>
      <c r="C122" s="64" t="s">
        <v>106</v>
      </c>
      <c r="D122" s="65"/>
      <c r="E122" s="38"/>
      <c r="F122" s="38"/>
      <c r="G122" s="38"/>
      <c r="H122" s="39"/>
      <c r="I122" s="39">
        <v>0</v>
      </c>
      <c r="J122" s="39"/>
      <c r="K122" s="39">
        <v>0</v>
      </c>
      <c r="L122" s="39"/>
      <c r="M122" s="39">
        <v>0</v>
      </c>
      <c r="N122" s="39">
        <f t="shared" si="43"/>
        <v>0</v>
      </c>
      <c r="O122" s="40">
        <f t="shared" si="25"/>
        <v>0</v>
      </c>
      <c r="P122" s="40">
        <f t="shared" si="26"/>
        <v>0</v>
      </c>
      <c r="Q122" s="40">
        <f t="shared" si="27"/>
        <v>0</v>
      </c>
      <c r="R122" s="40">
        <f t="shared" si="28"/>
        <v>0</v>
      </c>
      <c r="S122" s="39">
        <v>0</v>
      </c>
      <c r="T122" s="39">
        <v>0</v>
      </c>
    </row>
    <row r="123" spans="1:20" ht="19.5" customHeight="1">
      <c r="A123" s="80"/>
      <c r="B123" s="62"/>
      <c r="C123" s="64" t="s">
        <v>62</v>
      </c>
      <c r="D123" s="65"/>
      <c r="E123" s="38"/>
      <c r="F123" s="38"/>
      <c r="G123" s="38"/>
      <c r="H123" s="39">
        <v>-13058210</v>
      </c>
      <c r="I123" s="39">
        <v>-11152000</v>
      </c>
      <c r="J123" s="39">
        <v>-12988070</v>
      </c>
      <c r="K123" s="39">
        <v>-10907810</v>
      </c>
      <c r="L123" s="39"/>
      <c r="M123" s="39">
        <v>0</v>
      </c>
      <c r="N123" s="39">
        <f t="shared" si="43"/>
        <v>-244190</v>
      </c>
      <c r="O123" s="40">
        <f t="shared" si="25"/>
        <v>0</v>
      </c>
      <c r="P123" s="40">
        <f t="shared" si="26"/>
        <v>0</v>
      </c>
      <c r="Q123" s="40">
        <f t="shared" si="27"/>
        <v>0</v>
      </c>
      <c r="R123" s="40">
        <f t="shared" si="28"/>
        <v>97.810347919655669</v>
      </c>
      <c r="S123" s="39">
        <v>13329300</v>
      </c>
      <c r="T123" s="39">
        <v>14152800</v>
      </c>
    </row>
    <row r="124" spans="1:20" ht="19.5" customHeight="1">
      <c r="A124" s="80"/>
      <c r="B124" s="62"/>
      <c r="C124" s="64" t="s">
        <v>63</v>
      </c>
      <c r="D124" s="65"/>
      <c r="E124" s="38"/>
      <c r="F124" s="38"/>
      <c r="G124" s="38"/>
      <c r="H124" s="39">
        <v>-2596590</v>
      </c>
      <c r="I124" s="39">
        <v>-4560990</v>
      </c>
      <c r="J124" s="39">
        <v>-2596590</v>
      </c>
      <c r="K124" s="39">
        <v>-2540680</v>
      </c>
      <c r="L124" s="39"/>
      <c r="M124" s="39">
        <v>0</v>
      </c>
      <c r="N124" s="39">
        <f t="shared" si="43"/>
        <v>-2020310</v>
      </c>
      <c r="O124" s="40">
        <f t="shared" si="25"/>
        <v>0</v>
      </c>
      <c r="P124" s="40">
        <f t="shared" si="26"/>
        <v>0</v>
      </c>
      <c r="Q124" s="40">
        <f t="shared" si="27"/>
        <v>0</v>
      </c>
      <c r="R124" s="40">
        <f t="shared" si="28"/>
        <v>55.704572910705785</v>
      </c>
      <c r="S124" s="39">
        <v>2596590</v>
      </c>
      <c r="T124" s="39">
        <v>2596590</v>
      </c>
    </row>
    <row r="125" spans="1:20" ht="19.5" customHeight="1">
      <c r="A125" s="80"/>
      <c r="B125" s="62"/>
      <c r="C125" s="64" t="s">
        <v>64</v>
      </c>
      <c r="D125" s="65"/>
      <c r="E125" s="38"/>
      <c r="F125" s="38"/>
      <c r="G125" s="38"/>
      <c r="H125" s="39">
        <v>0</v>
      </c>
      <c r="I125" s="39">
        <v>-10840190</v>
      </c>
      <c r="J125" s="39">
        <v>0</v>
      </c>
      <c r="K125" s="39">
        <v>-11851960</v>
      </c>
      <c r="L125" s="39"/>
      <c r="M125" s="39">
        <v>0</v>
      </c>
      <c r="N125" s="39">
        <f t="shared" si="43"/>
        <v>1011770</v>
      </c>
      <c r="O125" s="40">
        <f t="shared" si="25"/>
        <v>0</v>
      </c>
      <c r="P125" s="40">
        <f t="shared" si="26"/>
        <v>0</v>
      </c>
      <c r="Q125" s="40">
        <f t="shared" si="27"/>
        <v>0</v>
      </c>
      <c r="R125" s="40">
        <f t="shared" si="28"/>
        <v>109.3335079920186</v>
      </c>
      <c r="S125" s="39">
        <v>0</v>
      </c>
      <c r="T125" s="39">
        <v>11851960</v>
      </c>
    </row>
    <row r="126" spans="1:20" ht="19.5" customHeight="1">
      <c r="A126" s="80"/>
      <c r="B126" s="69"/>
      <c r="C126" s="64" t="s">
        <v>66</v>
      </c>
      <c r="D126" s="65"/>
      <c r="E126" s="38"/>
      <c r="F126" s="38"/>
      <c r="G126" s="38"/>
      <c r="H126" s="39">
        <v>-75810</v>
      </c>
      <c r="I126" s="39">
        <v>-131770</v>
      </c>
      <c r="J126" s="39">
        <v>-75810</v>
      </c>
      <c r="K126" s="39">
        <v>-131770</v>
      </c>
      <c r="L126" s="39"/>
      <c r="M126" s="39">
        <v>0</v>
      </c>
      <c r="N126" s="39">
        <f t="shared" si="43"/>
        <v>0</v>
      </c>
      <c r="O126" s="40">
        <f t="shared" si="25"/>
        <v>0</v>
      </c>
      <c r="P126" s="40">
        <f t="shared" si="26"/>
        <v>0</v>
      </c>
      <c r="Q126" s="40">
        <f t="shared" si="27"/>
        <v>0</v>
      </c>
      <c r="R126" s="40">
        <f t="shared" si="28"/>
        <v>100</v>
      </c>
      <c r="S126" s="39">
        <v>75810</v>
      </c>
      <c r="T126" s="39">
        <v>131770</v>
      </c>
    </row>
    <row r="127" spans="1:20" ht="19.5" customHeight="1">
      <c r="A127" s="80"/>
      <c r="B127" s="68" t="s">
        <v>53</v>
      </c>
      <c r="C127" s="64" t="s">
        <v>24</v>
      </c>
      <c r="D127" s="65"/>
      <c r="E127" s="41"/>
      <c r="F127" s="41"/>
      <c r="G127" s="41"/>
      <c r="H127" s="42">
        <f t="shared" ref="H127:N127" si="44">H128+H132</f>
        <v>-3183630</v>
      </c>
      <c r="I127" s="42">
        <f t="shared" si="44"/>
        <v>129028610</v>
      </c>
      <c r="J127" s="42">
        <f t="shared" si="44"/>
        <v>2970290</v>
      </c>
      <c r="K127" s="42">
        <f t="shared" si="44"/>
        <v>22194690</v>
      </c>
      <c r="L127" s="42">
        <f t="shared" si="44"/>
        <v>0</v>
      </c>
      <c r="M127" s="42">
        <f t="shared" si="44"/>
        <v>0</v>
      </c>
      <c r="N127" s="42">
        <f t="shared" si="44"/>
        <v>106833920</v>
      </c>
      <c r="O127" s="40">
        <f t="shared" si="25"/>
        <v>0</v>
      </c>
      <c r="P127" s="40">
        <f t="shared" si="26"/>
        <v>0</v>
      </c>
      <c r="Q127" s="40">
        <f t="shared" si="27"/>
        <v>0</v>
      </c>
      <c r="R127" s="40">
        <f t="shared" si="28"/>
        <v>17.201371075763738</v>
      </c>
      <c r="S127" s="42">
        <f>S128+S132</f>
        <v>3172850</v>
      </c>
      <c r="T127" s="42">
        <f>T128+T132</f>
        <v>3405150</v>
      </c>
    </row>
    <row r="128" spans="1:20" ht="19.5" customHeight="1">
      <c r="A128" s="80"/>
      <c r="B128" s="62"/>
      <c r="C128" s="76" t="s">
        <v>54</v>
      </c>
      <c r="D128" s="43" t="s">
        <v>55</v>
      </c>
      <c r="E128" s="44"/>
      <c r="F128" s="44"/>
      <c r="G128" s="44"/>
      <c r="H128" s="45">
        <f>SUM(H129:H131)</f>
        <v>-262070</v>
      </c>
      <c r="I128" s="45">
        <f t="shared" ref="I128:N128" si="45">SUM(I129:I131)</f>
        <v>86071930</v>
      </c>
      <c r="J128" s="45">
        <f t="shared" si="45"/>
        <v>3693380</v>
      </c>
      <c r="K128" s="45">
        <f t="shared" si="45"/>
        <v>16732000</v>
      </c>
      <c r="L128" s="45">
        <f t="shared" si="45"/>
        <v>0</v>
      </c>
      <c r="M128" s="45">
        <f t="shared" si="45"/>
        <v>0</v>
      </c>
      <c r="N128" s="45">
        <f t="shared" si="45"/>
        <v>69339930</v>
      </c>
      <c r="O128" s="46">
        <f t="shared" si="25"/>
        <v>0</v>
      </c>
      <c r="P128" s="46">
        <f t="shared" si="26"/>
        <v>0</v>
      </c>
      <c r="Q128" s="46">
        <f t="shared" si="27"/>
        <v>0</v>
      </c>
      <c r="R128" s="46">
        <f t="shared" si="28"/>
        <v>19.43955480026996</v>
      </c>
      <c r="S128" s="45">
        <f>SUM(S129:S131)</f>
        <v>56400</v>
      </c>
      <c r="T128" s="45">
        <f>SUM(T129:T131)</f>
        <v>288700</v>
      </c>
    </row>
    <row r="129" spans="1:20" ht="19.5" customHeight="1">
      <c r="A129" s="80"/>
      <c r="B129" s="62"/>
      <c r="C129" s="62"/>
      <c r="D129" s="43" t="s">
        <v>56</v>
      </c>
      <c r="E129" s="38"/>
      <c r="F129" s="38"/>
      <c r="G129" s="38"/>
      <c r="H129" s="39">
        <v>47200</v>
      </c>
      <c r="I129" s="39">
        <v>20264370</v>
      </c>
      <c r="J129" s="39">
        <v>1099130</v>
      </c>
      <c r="K129" s="39">
        <v>6287460</v>
      </c>
      <c r="L129" s="39"/>
      <c r="M129" s="39">
        <v>0</v>
      </c>
      <c r="N129" s="39">
        <f>I129-K129-M129</f>
        <v>13976910</v>
      </c>
      <c r="O129" s="40">
        <f t="shared" si="25"/>
        <v>0</v>
      </c>
      <c r="P129" s="40">
        <f t="shared" si="26"/>
        <v>0</v>
      </c>
      <c r="Q129" s="40">
        <f t="shared" si="27"/>
        <v>0</v>
      </c>
      <c r="R129" s="40">
        <f t="shared" si="28"/>
        <v>31.027167387883264</v>
      </c>
      <c r="S129" s="39">
        <v>4630</v>
      </c>
      <c r="T129" s="39">
        <v>18520</v>
      </c>
    </row>
    <row r="130" spans="1:20" ht="19.5" customHeight="1">
      <c r="A130" s="80"/>
      <c r="B130" s="62"/>
      <c r="C130" s="62"/>
      <c r="D130" s="43" t="s">
        <v>57</v>
      </c>
      <c r="E130" s="38"/>
      <c r="F130" s="38"/>
      <c r="G130" s="38"/>
      <c r="H130" s="39">
        <v>-154500</v>
      </c>
      <c r="I130" s="39">
        <v>13789980</v>
      </c>
      <c r="J130" s="39">
        <v>1564520</v>
      </c>
      <c r="K130" s="39">
        <v>6991980</v>
      </c>
      <c r="L130" s="39"/>
      <c r="M130" s="39">
        <v>0</v>
      </c>
      <c r="N130" s="39">
        <f>I130-K130-M130</f>
        <v>6798000</v>
      </c>
      <c r="O130" s="40">
        <f t="shared" si="25"/>
        <v>0</v>
      </c>
      <c r="P130" s="40">
        <f t="shared" si="26"/>
        <v>0</v>
      </c>
      <c r="Q130" s="40">
        <f t="shared" si="27"/>
        <v>0</v>
      </c>
      <c r="R130" s="40">
        <f t="shared" si="28"/>
        <v>50.703336770611706</v>
      </c>
      <c r="S130" s="39">
        <v>0</v>
      </c>
      <c r="T130" s="39">
        <v>10630</v>
      </c>
    </row>
    <row r="131" spans="1:20" ht="19.5" customHeight="1">
      <c r="A131" s="80"/>
      <c r="B131" s="62"/>
      <c r="C131" s="69"/>
      <c r="D131" s="43" t="s">
        <v>58</v>
      </c>
      <c r="E131" s="38"/>
      <c r="F131" s="38"/>
      <c r="G131" s="38"/>
      <c r="H131" s="39">
        <v>-154770</v>
      </c>
      <c r="I131" s="39">
        <v>52017580</v>
      </c>
      <c r="J131" s="39">
        <v>1029730</v>
      </c>
      <c r="K131" s="39">
        <v>3452560</v>
      </c>
      <c r="L131" s="39"/>
      <c r="M131" s="39">
        <v>0</v>
      </c>
      <c r="N131" s="39">
        <f>I131-K131-M131</f>
        <v>48565020</v>
      </c>
      <c r="O131" s="40">
        <f t="shared" si="25"/>
        <v>0</v>
      </c>
      <c r="P131" s="40">
        <f t="shared" si="26"/>
        <v>0</v>
      </c>
      <c r="Q131" s="40">
        <f t="shared" si="27"/>
        <v>0</v>
      </c>
      <c r="R131" s="40">
        <f t="shared" si="28"/>
        <v>6.6372945454209908</v>
      </c>
      <c r="S131" s="39">
        <v>51770</v>
      </c>
      <c r="T131" s="39">
        <v>259550</v>
      </c>
    </row>
    <row r="132" spans="1:20" ht="19.5" customHeight="1">
      <c r="A132" s="80"/>
      <c r="B132" s="69"/>
      <c r="C132" s="64" t="s">
        <v>107</v>
      </c>
      <c r="D132" s="65"/>
      <c r="E132" s="38"/>
      <c r="F132" s="38"/>
      <c r="G132" s="38"/>
      <c r="H132" s="39">
        <v>-2921560</v>
      </c>
      <c r="I132" s="39">
        <v>42956680</v>
      </c>
      <c r="J132" s="39">
        <v>-723090</v>
      </c>
      <c r="K132" s="39">
        <v>5462690</v>
      </c>
      <c r="L132" s="39"/>
      <c r="M132" s="39">
        <v>0</v>
      </c>
      <c r="N132" s="39">
        <f>I132-K132-M132</f>
        <v>37493990</v>
      </c>
      <c r="O132" s="40">
        <f t="shared" si="25"/>
        <v>0</v>
      </c>
      <c r="P132" s="40">
        <f t="shared" si="26"/>
        <v>0</v>
      </c>
      <c r="Q132" s="40">
        <f t="shared" si="27"/>
        <v>0</v>
      </c>
      <c r="R132" s="40">
        <f t="shared" si="28"/>
        <v>12.71674161038516</v>
      </c>
      <c r="S132" s="39">
        <v>3116450</v>
      </c>
      <c r="T132" s="39">
        <v>3116450</v>
      </c>
    </row>
    <row r="133" spans="1:20" ht="19.5" customHeight="1">
      <c r="A133" s="80"/>
      <c r="B133" s="68" t="s">
        <v>75</v>
      </c>
      <c r="C133" s="64" t="s">
        <v>24</v>
      </c>
      <c r="D133" s="65"/>
      <c r="E133" s="41"/>
      <c r="F133" s="41"/>
      <c r="G133" s="41"/>
      <c r="H133" s="42">
        <f>SUM(H134:H138)</f>
        <v>23954320</v>
      </c>
      <c r="I133" s="42">
        <f t="shared" ref="I133:N133" si="46">SUM(I134:I138)</f>
        <v>4146647700</v>
      </c>
      <c r="J133" s="42">
        <f t="shared" si="46"/>
        <v>213287700</v>
      </c>
      <c r="K133" s="42">
        <f t="shared" si="46"/>
        <v>228302540</v>
      </c>
      <c r="L133" s="42">
        <f t="shared" si="46"/>
        <v>43410</v>
      </c>
      <c r="M133" s="42">
        <f t="shared" si="46"/>
        <v>43410</v>
      </c>
      <c r="N133" s="42">
        <f t="shared" si="46"/>
        <v>3918301750</v>
      </c>
      <c r="O133" s="40">
        <f t="shared" si="25"/>
        <v>0</v>
      </c>
      <c r="P133" s="40">
        <f t="shared" si="26"/>
        <v>0</v>
      </c>
      <c r="Q133" s="40">
        <f t="shared" si="27"/>
        <v>0</v>
      </c>
      <c r="R133" s="40">
        <f t="shared" si="28"/>
        <v>5.505713446551054</v>
      </c>
      <c r="S133" s="42">
        <f>SUM(S134:S138)</f>
        <v>5972060</v>
      </c>
      <c r="T133" s="42">
        <f>SUM(T134:T138)</f>
        <v>440539590</v>
      </c>
    </row>
    <row r="134" spans="1:20" ht="19.5" customHeight="1">
      <c r="A134" s="80"/>
      <c r="B134" s="62"/>
      <c r="C134" s="64" t="s">
        <v>76</v>
      </c>
      <c r="D134" s="65"/>
      <c r="E134" s="38"/>
      <c r="F134" s="38"/>
      <c r="G134" s="38"/>
      <c r="H134" s="39">
        <v>5927450</v>
      </c>
      <c r="I134" s="39">
        <v>895428320</v>
      </c>
      <c r="J134" s="39">
        <v>26217040</v>
      </c>
      <c r="K134" s="39">
        <v>87769340</v>
      </c>
      <c r="L134" s="39"/>
      <c r="M134" s="39">
        <v>0</v>
      </c>
      <c r="N134" s="39">
        <f>I134-K134-M134</f>
        <v>807658980</v>
      </c>
      <c r="O134" s="40">
        <f t="shared" si="25"/>
        <v>0</v>
      </c>
      <c r="P134" s="40">
        <f t="shared" si="26"/>
        <v>0</v>
      </c>
      <c r="Q134" s="40">
        <f t="shared" si="27"/>
        <v>0</v>
      </c>
      <c r="R134" s="40">
        <f t="shared" si="28"/>
        <v>9.8019392551712006</v>
      </c>
      <c r="S134" s="39">
        <v>1143880</v>
      </c>
      <c r="T134" s="39">
        <v>4719550</v>
      </c>
    </row>
    <row r="135" spans="1:20" ht="19.5" customHeight="1">
      <c r="A135" s="80"/>
      <c r="B135" s="62"/>
      <c r="C135" s="64" t="s">
        <v>77</v>
      </c>
      <c r="D135" s="65"/>
      <c r="E135" s="38"/>
      <c r="F135" s="38"/>
      <c r="G135" s="38"/>
      <c r="H135" s="39">
        <v>-617430</v>
      </c>
      <c r="I135" s="39">
        <v>1315426610</v>
      </c>
      <c r="J135" s="39">
        <v>122229950</v>
      </c>
      <c r="K135" s="39">
        <v>268063840</v>
      </c>
      <c r="L135" s="39">
        <v>43410</v>
      </c>
      <c r="M135" s="39">
        <v>43410</v>
      </c>
      <c r="N135" s="39">
        <f>I135-K135-M135</f>
        <v>1047319360</v>
      </c>
      <c r="O135" s="40">
        <f t="shared" si="25"/>
        <v>0</v>
      </c>
      <c r="P135" s="40">
        <f t="shared" si="26"/>
        <v>0</v>
      </c>
      <c r="Q135" s="40">
        <f t="shared" si="27"/>
        <v>0</v>
      </c>
      <c r="R135" s="40">
        <f t="shared" si="28"/>
        <v>20.378471741574394</v>
      </c>
      <c r="S135" s="39">
        <v>1604500</v>
      </c>
      <c r="T135" s="39">
        <v>20577150</v>
      </c>
    </row>
    <row r="136" spans="1:20" ht="19.5" customHeight="1">
      <c r="A136" s="80"/>
      <c r="B136" s="62"/>
      <c r="C136" s="64" t="s">
        <v>78</v>
      </c>
      <c r="D136" s="65"/>
      <c r="E136" s="38"/>
      <c r="F136" s="38"/>
      <c r="G136" s="38"/>
      <c r="H136" s="39">
        <v>18644300</v>
      </c>
      <c r="I136" s="39">
        <v>1935759960</v>
      </c>
      <c r="J136" s="39">
        <v>64819730</v>
      </c>
      <c r="K136" s="39">
        <v>-127557180</v>
      </c>
      <c r="L136" s="39"/>
      <c r="M136" s="39">
        <v>0</v>
      </c>
      <c r="N136" s="39">
        <f>I136-K136-M136</f>
        <v>2063317140</v>
      </c>
      <c r="O136" s="40">
        <f t="shared" si="25"/>
        <v>0</v>
      </c>
      <c r="P136" s="40">
        <f t="shared" si="26"/>
        <v>0</v>
      </c>
      <c r="Q136" s="40">
        <f t="shared" si="27"/>
        <v>0</v>
      </c>
      <c r="R136" s="40">
        <f t="shared" si="28"/>
        <v>-6.5895143321385783</v>
      </c>
      <c r="S136" s="39">
        <v>3223680</v>
      </c>
      <c r="T136" s="39">
        <v>415242890</v>
      </c>
    </row>
    <row r="137" spans="1:20" ht="19.5" customHeight="1">
      <c r="A137" s="80"/>
      <c r="B137" s="62"/>
      <c r="C137" s="64" t="s">
        <v>79</v>
      </c>
      <c r="D137" s="65"/>
      <c r="E137" s="38"/>
      <c r="F137" s="38"/>
      <c r="G137" s="38"/>
      <c r="H137" s="39"/>
      <c r="I137" s="39">
        <v>32810</v>
      </c>
      <c r="J137" s="39">
        <v>20980</v>
      </c>
      <c r="K137" s="39">
        <v>26540</v>
      </c>
      <c r="L137" s="39"/>
      <c r="M137" s="39">
        <v>0</v>
      </c>
      <c r="N137" s="39">
        <f>I137-K137-M137</f>
        <v>6270</v>
      </c>
      <c r="O137" s="40">
        <f t="shared" si="25"/>
        <v>0</v>
      </c>
      <c r="P137" s="40">
        <f t="shared" si="26"/>
        <v>0</v>
      </c>
      <c r="Q137" s="40">
        <f t="shared" si="27"/>
        <v>0</v>
      </c>
      <c r="R137" s="40">
        <f t="shared" si="28"/>
        <v>80.889972569338624</v>
      </c>
      <c r="S137" s="39">
        <v>0</v>
      </c>
      <c r="T137" s="39">
        <v>0</v>
      </c>
    </row>
    <row r="138" spans="1:20" ht="19.5" customHeight="1">
      <c r="A138" s="80"/>
      <c r="B138" s="69"/>
      <c r="C138" s="64" t="s">
        <v>80</v>
      </c>
      <c r="D138" s="65"/>
      <c r="E138" s="38"/>
      <c r="F138" s="38"/>
      <c r="G138" s="38"/>
      <c r="H138" s="39"/>
      <c r="I138" s="39">
        <v>0</v>
      </c>
      <c r="J138" s="39"/>
      <c r="K138" s="39">
        <v>0</v>
      </c>
      <c r="L138" s="39"/>
      <c r="M138" s="39">
        <v>0</v>
      </c>
      <c r="N138" s="39">
        <f>I138-K138-M138</f>
        <v>0</v>
      </c>
      <c r="O138" s="40">
        <f t="shared" si="25"/>
        <v>0</v>
      </c>
      <c r="P138" s="40">
        <f t="shared" si="26"/>
        <v>0</v>
      </c>
      <c r="Q138" s="40">
        <f t="shared" si="27"/>
        <v>0</v>
      </c>
      <c r="R138" s="40">
        <f t="shared" si="28"/>
        <v>0</v>
      </c>
      <c r="S138" s="39">
        <v>0</v>
      </c>
      <c r="T138" s="39">
        <v>0</v>
      </c>
    </row>
    <row r="139" spans="1:20" ht="19.5" customHeight="1">
      <c r="A139" s="80"/>
      <c r="B139" s="68" t="s">
        <v>87</v>
      </c>
      <c r="C139" s="64" t="s">
        <v>24</v>
      </c>
      <c r="D139" s="65"/>
      <c r="E139" s="41"/>
      <c r="F139" s="41"/>
      <c r="G139" s="41"/>
      <c r="H139" s="41">
        <f>SUM(H140:H144)</f>
        <v>2037600</v>
      </c>
      <c r="I139" s="42">
        <f t="shared" ref="I139:N139" si="47">SUM(I140:I144)</f>
        <v>1042706200</v>
      </c>
      <c r="J139" s="42">
        <f t="shared" si="47"/>
        <v>67355460</v>
      </c>
      <c r="K139" s="42">
        <f t="shared" si="47"/>
        <v>550054100</v>
      </c>
      <c r="L139" s="42">
        <f t="shared" si="47"/>
        <v>0</v>
      </c>
      <c r="M139" s="42">
        <f t="shared" si="47"/>
        <v>5330</v>
      </c>
      <c r="N139" s="42">
        <f t="shared" si="47"/>
        <v>492646770</v>
      </c>
      <c r="O139" s="40">
        <f t="shared" si="25"/>
        <v>0</v>
      </c>
      <c r="P139" s="40">
        <f t="shared" si="26"/>
        <v>0</v>
      </c>
      <c r="Q139" s="40">
        <f t="shared" si="27"/>
        <v>0</v>
      </c>
      <c r="R139" s="40">
        <f t="shared" si="28"/>
        <v>52.752549088132405</v>
      </c>
      <c r="S139" s="42">
        <f>SUM(S140:S144)</f>
        <v>135630</v>
      </c>
      <c r="T139" s="42">
        <f>SUM(T140:T144)</f>
        <v>3449150</v>
      </c>
    </row>
    <row r="140" spans="1:20" ht="19.5" customHeight="1">
      <c r="A140" s="80"/>
      <c r="B140" s="62"/>
      <c r="C140" s="64" t="s">
        <v>88</v>
      </c>
      <c r="D140" s="65"/>
      <c r="E140" s="38"/>
      <c r="F140" s="38"/>
      <c r="G140" s="38"/>
      <c r="H140" s="39">
        <v>2037600</v>
      </c>
      <c r="I140" s="39">
        <v>1038090170</v>
      </c>
      <c r="J140" s="39">
        <v>67165150</v>
      </c>
      <c r="K140" s="39">
        <v>550679130</v>
      </c>
      <c r="L140" s="39">
        <v>0</v>
      </c>
      <c r="M140" s="39">
        <v>5330</v>
      </c>
      <c r="N140" s="39">
        <f>I140-K140-M140</f>
        <v>487405710</v>
      </c>
      <c r="O140" s="40">
        <f t="shared" ref="O140:O166" si="48">IF(E140=0,0,+K140/E140)*100</f>
        <v>0</v>
      </c>
      <c r="P140" s="40">
        <f t="shared" ref="P140:P166" si="49">IF(F140=0,0,+K140/F140)*100</f>
        <v>0</v>
      </c>
      <c r="Q140" s="40">
        <f t="shared" ref="Q140:Q166" si="50">IF(G140=0,0,+K140/G140)*100</f>
        <v>0</v>
      </c>
      <c r="R140" s="40">
        <f t="shared" ref="R140:R166" si="51">IF(I140=0,0,+K140/I140)*100</f>
        <v>53.047331138874</v>
      </c>
      <c r="S140" s="39">
        <v>135630</v>
      </c>
      <c r="T140" s="39">
        <v>2398130</v>
      </c>
    </row>
    <row r="141" spans="1:20" ht="19.5" customHeight="1">
      <c r="A141" s="80"/>
      <c r="B141" s="62"/>
      <c r="C141" s="64" t="s">
        <v>89</v>
      </c>
      <c r="D141" s="65"/>
      <c r="E141" s="38"/>
      <c r="F141" s="38"/>
      <c r="G141" s="38"/>
      <c r="H141" s="39">
        <v>0</v>
      </c>
      <c r="I141" s="39">
        <v>205590</v>
      </c>
      <c r="J141" s="39">
        <v>6340</v>
      </c>
      <c r="K141" s="39">
        <v>49020</v>
      </c>
      <c r="L141" s="39"/>
      <c r="M141" s="39">
        <v>0</v>
      </c>
      <c r="N141" s="39">
        <f t="shared" ref="N141:N149" si="52">I141-K141-M141</f>
        <v>156570</v>
      </c>
      <c r="O141" s="40">
        <f t="shared" si="48"/>
        <v>0</v>
      </c>
      <c r="P141" s="40">
        <f t="shared" si="49"/>
        <v>0</v>
      </c>
      <c r="Q141" s="40">
        <f t="shared" si="50"/>
        <v>0</v>
      </c>
      <c r="R141" s="40">
        <f t="shared" si="51"/>
        <v>23.843572158178901</v>
      </c>
      <c r="S141" s="39">
        <v>0</v>
      </c>
      <c r="T141" s="39">
        <v>0</v>
      </c>
    </row>
    <row r="142" spans="1:20" ht="19.5" customHeight="1">
      <c r="A142" s="80"/>
      <c r="B142" s="62"/>
      <c r="C142" s="64" t="s">
        <v>90</v>
      </c>
      <c r="D142" s="65"/>
      <c r="E142" s="38"/>
      <c r="F142" s="38"/>
      <c r="G142" s="38"/>
      <c r="H142" s="39">
        <v>0</v>
      </c>
      <c r="I142" s="39">
        <v>5461460</v>
      </c>
      <c r="J142" s="39">
        <v>183970</v>
      </c>
      <c r="K142" s="39">
        <v>376970</v>
      </c>
      <c r="L142" s="39"/>
      <c r="M142" s="39">
        <v>0</v>
      </c>
      <c r="N142" s="39">
        <f t="shared" si="52"/>
        <v>5084490</v>
      </c>
      <c r="O142" s="40">
        <f t="shared" si="48"/>
        <v>0</v>
      </c>
      <c r="P142" s="40">
        <f t="shared" si="49"/>
        <v>0</v>
      </c>
      <c r="Q142" s="40">
        <f t="shared" si="50"/>
        <v>0</v>
      </c>
      <c r="R142" s="40">
        <f t="shared" si="51"/>
        <v>6.9023667663957982</v>
      </c>
      <c r="S142" s="39">
        <v>0</v>
      </c>
      <c r="T142" s="39">
        <v>0</v>
      </c>
    </row>
    <row r="143" spans="1:20" ht="19.5" customHeight="1">
      <c r="A143" s="80"/>
      <c r="B143" s="62"/>
      <c r="C143" s="64" t="s">
        <v>91</v>
      </c>
      <c r="D143" s="65"/>
      <c r="E143" s="38"/>
      <c r="F143" s="38"/>
      <c r="G143" s="38"/>
      <c r="H143" s="39">
        <v>0</v>
      </c>
      <c r="I143" s="39">
        <v>0</v>
      </c>
      <c r="J143" s="39">
        <v>0</v>
      </c>
      <c r="K143" s="39">
        <v>0</v>
      </c>
      <c r="L143" s="39"/>
      <c r="M143" s="39">
        <v>0</v>
      </c>
      <c r="N143" s="39">
        <f t="shared" si="52"/>
        <v>0</v>
      </c>
      <c r="O143" s="40">
        <f t="shared" si="48"/>
        <v>0</v>
      </c>
      <c r="P143" s="40">
        <f t="shared" si="49"/>
        <v>0</v>
      </c>
      <c r="Q143" s="40">
        <f t="shared" si="50"/>
        <v>0</v>
      </c>
      <c r="R143" s="40">
        <f t="shared" si="51"/>
        <v>0</v>
      </c>
      <c r="S143" s="39">
        <v>0</v>
      </c>
      <c r="T143" s="39">
        <v>0</v>
      </c>
    </row>
    <row r="144" spans="1:20" ht="19.5" customHeight="1">
      <c r="A144" s="80"/>
      <c r="B144" s="69"/>
      <c r="C144" s="64" t="s">
        <v>92</v>
      </c>
      <c r="D144" s="65"/>
      <c r="E144" s="38"/>
      <c r="F144" s="38"/>
      <c r="G144" s="38"/>
      <c r="H144" s="39">
        <v>0</v>
      </c>
      <c r="I144" s="39">
        <v>-1051020</v>
      </c>
      <c r="J144" s="39">
        <v>0</v>
      </c>
      <c r="K144" s="39">
        <v>-1051020</v>
      </c>
      <c r="L144" s="39"/>
      <c r="M144" s="39">
        <v>0</v>
      </c>
      <c r="N144" s="39">
        <f t="shared" si="52"/>
        <v>0</v>
      </c>
      <c r="O144" s="40">
        <f t="shared" si="48"/>
        <v>0</v>
      </c>
      <c r="P144" s="40">
        <f t="shared" si="49"/>
        <v>0</v>
      </c>
      <c r="Q144" s="40">
        <f t="shared" si="50"/>
        <v>0</v>
      </c>
      <c r="R144" s="40">
        <f t="shared" si="51"/>
        <v>100</v>
      </c>
      <c r="S144" s="39">
        <v>0</v>
      </c>
      <c r="T144" s="39">
        <v>1051020</v>
      </c>
    </row>
    <row r="145" spans="1:20" ht="19.5" customHeight="1">
      <c r="A145" s="80"/>
      <c r="B145" s="64" t="s">
        <v>49</v>
      </c>
      <c r="C145" s="72"/>
      <c r="D145" s="65"/>
      <c r="E145" s="38"/>
      <c r="F145" s="38"/>
      <c r="G145" s="38"/>
      <c r="H145" s="39">
        <v>0</v>
      </c>
      <c r="I145" s="39">
        <v>0</v>
      </c>
      <c r="J145" s="39">
        <v>0</v>
      </c>
      <c r="K145" s="39">
        <v>0</v>
      </c>
      <c r="L145" s="39"/>
      <c r="M145" s="39">
        <v>0</v>
      </c>
      <c r="N145" s="39">
        <f t="shared" si="52"/>
        <v>0</v>
      </c>
      <c r="O145" s="40">
        <f t="shared" si="48"/>
        <v>0</v>
      </c>
      <c r="P145" s="40">
        <f t="shared" si="49"/>
        <v>0</v>
      </c>
      <c r="Q145" s="40">
        <f t="shared" si="50"/>
        <v>0</v>
      </c>
      <c r="R145" s="40">
        <f t="shared" si="51"/>
        <v>0</v>
      </c>
      <c r="S145" s="39">
        <v>0</v>
      </c>
      <c r="T145" s="39">
        <v>0</v>
      </c>
    </row>
    <row r="146" spans="1:20" ht="19.5" customHeight="1">
      <c r="A146" s="80"/>
      <c r="B146" s="64" t="s">
        <v>43</v>
      </c>
      <c r="C146" s="72"/>
      <c r="D146" s="65"/>
      <c r="E146" s="38"/>
      <c r="F146" s="38"/>
      <c r="G146" s="38"/>
      <c r="H146" s="39">
        <v>0</v>
      </c>
      <c r="I146" s="39">
        <v>0</v>
      </c>
      <c r="J146" s="39">
        <v>0</v>
      </c>
      <c r="K146" s="39">
        <v>0</v>
      </c>
      <c r="L146" s="39"/>
      <c r="M146" s="39">
        <v>0</v>
      </c>
      <c r="N146" s="39">
        <f t="shared" si="52"/>
        <v>0</v>
      </c>
      <c r="O146" s="40">
        <f t="shared" si="48"/>
        <v>0</v>
      </c>
      <c r="P146" s="40">
        <f t="shared" si="49"/>
        <v>0</v>
      </c>
      <c r="Q146" s="40">
        <f t="shared" si="50"/>
        <v>0</v>
      </c>
      <c r="R146" s="40">
        <f t="shared" si="51"/>
        <v>0</v>
      </c>
      <c r="S146" s="39">
        <v>0</v>
      </c>
      <c r="T146" s="39">
        <v>0</v>
      </c>
    </row>
    <row r="147" spans="1:20" ht="19.5" customHeight="1">
      <c r="A147" s="80"/>
      <c r="B147" s="64" t="s">
        <v>51</v>
      </c>
      <c r="C147" s="72"/>
      <c r="D147" s="65"/>
      <c r="E147" s="38"/>
      <c r="F147" s="38"/>
      <c r="G147" s="38"/>
      <c r="H147" s="39">
        <v>203520</v>
      </c>
      <c r="I147" s="39">
        <v>9306580</v>
      </c>
      <c r="J147" s="39">
        <v>203520</v>
      </c>
      <c r="K147" s="39">
        <v>684250</v>
      </c>
      <c r="L147" s="39"/>
      <c r="M147" s="39">
        <v>0</v>
      </c>
      <c r="N147" s="39">
        <f t="shared" si="52"/>
        <v>8622330</v>
      </c>
      <c r="O147" s="40">
        <f t="shared" si="48"/>
        <v>0</v>
      </c>
      <c r="P147" s="40">
        <f t="shared" si="49"/>
        <v>0</v>
      </c>
      <c r="Q147" s="40">
        <f t="shared" si="50"/>
        <v>0</v>
      </c>
      <c r="R147" s="40">
        <f t="shared" si="51"/>
        <v>7.3523249142004907</v>
      </c>
      <c r="S147" s="39">
        <v>0</v>
      </c>
      <c r="T147" s="39">
        <v>0</v>
      </c>
    </row>
    <row r="148" spans="1:20" ht="19.5" customHeight="1">
      <c r="A148" s="80"/>
      <c r="B148" s="64" t="s">
        <v>48</v>
      </c>
      <c r="C148" s="72"/>
      <c r="D148" s="65"/>
      <c r="E148" s="38"/>
      <c r="F148" s="38"/>
      <c r="G148" s="38"/>
      <c r="H148" s="39">
        <v>0</v>
      </c>
      <c r="I148" s="39"/>
      <c r="J148" s="39">
        <v>0</v>
      </c>
      <c r="K148" s="39">
        <v>0</v>
      </c>
      <c r="L148" s="39"/>
      <c r="M148" s="39">
        <v>0</v>
      </c>
      <c r="N148" s="39">
        <f t="shared" si="52"/>
        <v>0</v>
      </c>
      <c r="O148" s="40">
        <f t="shared" si="48"/>
        <v>0</v>
      </c>
      <c r="P148" s="40">
        <f t="shared" si="49"/>
        <v>0</v>
      </c>
      <c r="Q148" s="40">
        <f t="shared" si="50"/>
        <v>0</v>
      </c>
      <c r="R148" s="40">
        <f t="shared" si="51"/>
        <v>0</v>
      </c>
      <c r="S148" s="39">
        <v>0</v>
      </c>
      <c r="T148" s="39">
        <v>0</v>
      </c>
    </row>
    <row r="149" spans="1:20" ht="19.5" customHeight="1">
      <c r="A149" s="80"/>
      <c r="B149" s="64" t="s">
        <v>46</v>
      </c>
      <c r="C149" s="72"/>
      <c r="D149" s="65"/>
      <c r="E149" s="38"/>
      <c r="F149" s="38"/>
      <c r="G149" s="38"/>
      <c r="H149" s="39">
        <v>4979210</v>
      </c>
      <c r="I149" s="39">
        <v>882265250</v>
      </c>
      <c r="J149" s="39">
        <v>24341710</v>
      </c>
      <c r="K149" s="39">
        <v>79735010</v>
      </c>
      <c r="L149" s="39">
        <v>43410</v>
      </c>
      <c r="M149" s="39">
        <v>43410</v>
      </c>
      <c r="N149" s="39">
        <f t="shared" si="52"/>
        <v>802486830</v>
      </c>
      <c r="O149" s="40">
        <f t="shared" si="48"/>
        <v>0</v>
      </c>
      <c r="P149" s="40">
        <f t="shared" si="49"/>
        <v>0</v>
      </c>
      <c r="Q149" s="40">
        <f t="shared" si="50"/>
        <v>0</v>
      </c>
      <c r="R149" s="40">
        <f t="shared" si="51"/>
        <v>9.0375326467862127</v>
      </c>
      <c r="S149" s="39">
        <v>1331490</v>
      </c>
      <c r="T149" s="39">
        <v>3394020</v>
      </c>
    </row>
    <row r="150" spans="1:20" ht="19.5" customHeight="1">
      <c r="A150" s="80"/>
      <c r="B150" s="73" t="s">
        <v>67</v>
      </c>
      <c r="C150" s="70" t="s">
        <v>24</v>
      </c>
      <c r="D150" s="71"/>
      <c r="E150" s="41"/>
      <c r="F150" s="41"/>
      <c r="G150" s="41"/>
      <c r="H150" s="42">
        <f>H151+H156</f>
        <v>-96829900</v>
      </c>
      <c r="I150" s="42">
        <f t="shared" ref="I150:N150" si="53">I151+I156</f>
        <v>210955380</v>
      </c>
      <c r="J150" s="42">
        <f t="shared" si="53"/>
        <v>-94715750</v>
      </c>
      <c r="K150" s="42">
        <f t="shared" si="53"/>
        <v>-476629560</v>
      </c>
      <c r="L150" s="42">
        <f t="shared" si="53"/>
        <v>0</v>
      </c>
      <c r="M150" s="42">
        <f t="shared" si="53"/>
        <v>0</v>
      </c>
      <c r="N150" s="42">
        <f t="shared" si="53"/>
        <v>687584940</v>
      </c>
      <c r="O150" s="40">
        <f t="shared" si="48"/>
        <v>0</v>
      </c>
      <c r="P150" s="40">
        <f t="shared" si="49"/>
        <v>0</v>
      </c>
      <c r="Q150" s="40">
        <f t="shared" si="50"/>
        <v>0</v>
      </c>
      <c r="R150" s="40">
        <f t="shared" si="51"/>
        <v>-225.93856577632673</v>
      </c>
      <c r="S150" s="42">
        <f>S151+S156</f>
        <v>99998180</v>
      </c>
      <c r="T150" s="42">
        <f>T151+T156</f>
        <v>528419170</v>
      </c>
    </row>
    <row r="151" spans="1:20" ht="19.5" customHeight="1">
      <c r="A151" s="80"/>
      <c r="B151" s="74"/>
      <c r="C151" s="76" t="s">
        <v>68</v>
      </c>
      <c r="D151" s="56" t="s">
        <v>55</v>
      </c>
      <c r="E151" s="44"/>
      <c r="F151" s="44"/>
      <c r="G151" s="44"/>
      <c r="H151" s="44">
        <f>SUM(H152:H155)</f>
        <v>-96829900</v>
      </c>
      <c r="I151" s="45">
        <f t="shared" ref="I151:N151" si="54">SUM(I152:I155)</f>
        <v>210955380</v>
      </c>
      <c r="J151" s="45">
        <f t="shared" si="54"/>
        <v>-94715750</v>
      </c>
      <c r="K151" s="45">
        <f t="shared" si="54"/>
        <v>-476629560</v>
      </c>
      <c r="L151" s="45">
        <f t="shared" si="54"/>
        <v>0</v>
      </c>
      <c r="M151" s="45">
        <f t="shared" si="54"/>
        <v>0</v>
      </c>
      <c r="N151" s="45">
        <f t="shared" si="54"/>
        <v>687584940</v>
      </c>
      <c r="O151" s="46">
        <f t="shared" si="48"/>
        <v>0</v>
      </c>
      <c r="P151" s="46">
        <f t="shared" si="49"/>
        <v>0</v>
      </c>
      <c r="Q151" s="46">
        <f t="shared" si="50"/>
        <v>0</v>
      </c>
      <c r="R151" s="46">
        <f t="shared" si="51"/>
        <v>-225.93856577632673</v>
      </c>
      <c r="S151" s="45">
        <f>SUM(S152:S155)</f>
        <v>99998180</v>
      </c>
      <c r="T151" s="45">
        <f>SUM(T152:T155)</f>
        <v>528419170</v>
      </c>
    </row>
    <row r="152" spans="1:20" ht="19.5" customHeight="1">
      <c r="A152" s="80"/>
      <c r="B152" s="74"/>
      <c r="C152" s="62"/>
      <c r="D152" s="56" t="s">
        <v>70</v>
      </c>
      <c r="E152" s="38"/>
      <c r="F152" s="38"/>
      <c r="G152" s="38"/>
      <c r="H152" s="39">
        <v>-1320920</v>
      </c>
      <c r="I152" s="39">
        <v>112211800</v>
      </c>
      <c r="J152" s="39">
        <v>432110</v>
      </c>
      <c r="K152" s="39">
        <v>6631950</v>
      </c>
      <c r="L152" s="39"/>
      <c r="M152" s="39">
        <v>0</v>
      </c>
      <c r="N152" s="39">
        <f>I152-K152-M152</f>
        <v>105579850</v>
      </c>
      <c r="O152" s="40">
        <f t="shared" si="48"/>
        <v>0</v>
      </c>
      <c r="P152" s="40">
        <f t="shared" si="49"/>
        <v>0</v>
      </c>
      <c r="Q152" s="40">
        <f t="shared" si="50"/>
        <v>0</v>
      </c>
      <c r="R152" s="40">
        <f t="shared" si="51"/>
        <v>5.9102073044011414</v>
      </c>
      <c r="S152" s="39">
        <v>2330960</v>
      </c>
      <c r="T152" s="39">
        <v>22534550</v>
      </c>
    </row>
    <row r="153" spans="1:20" ht="19.5" customHeight="1">
      <c r="A153" s="80"/>
      <c r="B153" s="74"/>
      <c r="C153" s="62"/>
      <c r="D153" s="56" t="s">
        <v>71</v>
      </c>
      <c r="E153" s="38"/>
      <c r="F153" s="38"/>
      <c r="G153" s="38"/>
      <c r="H153" s="39">
        <v>-43286340</v>
      </c>
      <c r="I153" s="39">
        <v>-3594270</v>
      </c>
      <c r="J153" s="39">
        <v>-40029700</v>
      </c>
      <c r="K153" s="39">
        <v>-125642350</v>
      </c>
      <c r="L153" s="39"/>
      <c r="M153" s="39">
        <v>0</v>
      </c>
      <c r="N153" s="39">
        <f>I153-K153-M153</f>
        <v>122048080</v>
      </c>
      <c r="O153" s="40">
        <f t="shared" si="48"/>
        <v>0</v>
      </c>
      <c r="P153" s="40">
        <f t="shared" si="49"/>
        <v>0</v>
      </c>
      <c r="Q153" s="40">
        <f t="shared" si="50"/>
        <v>0</v>
      </c>
      <c r="R153" s="40">
        <f t="shared" si="51"/>
        <v>3495.6291541815167</v>
      </c>
      <c r="S153" s="39">
        <v>40095980</v>
      </c>
      <c r="T153" s="39">
        <v>131919540</v>
      </c>
    </row>
    <row r="154" spans="1:20" ht="19.5" customHeight="1">
      <c r="A154" s="80"/>
      <c r="B154" s="74"/>
      <c r="C154" s="62"/>
      <c r="D154" s="56" t="s">
        <v>72</v>
      </c>
      <c r="E154" s="38"/>
      <c r="F154" s="38"/>
      <c r="G154" s="38"/>
      <c r="H154" s="39">
        <v>104950</v>
      </c>
      <c r="I154" s="39">
        <v>327091730</v>
      </c>
      <c r="J154" s="39">
        <v>-4206190</v>
      </c>
      <c r="K154" s="39">
        <v>-82145590</v>
      </c>
      <c r="L154" s="39"/>
      <c r="M154" s="39">
        <v>0</v>
      </c>
      <c r="N154" s="39">
        <f>I154-K154-M154</f>
        <v>409237320</v>
      </c>
      <c r="O154" s="40">
        <f t="shared" si="48"/>
        <v>0</v>
      </c>
      <c r="P154" s="40">
        <f t="shared" si="49"/>
        <v>0</v>
      </c>
      <c r="Q154" s="40">
        <f t="shared" si="50"/>
        <v>0</v>
      </c>
      <c r="R154" s="40">
        <f t="shared" si="51"/>
        <v>-25.113930578434374</v>
      </c>
      <c r="S154" s="39">
        <v>5027690</v>
      </c>
      <c r="T154" s="39">
        <v>91479010</v>
      </c>
    </row>
    <row r="155" spans="1:20" ht="19.5" customHeight="1">
      <c r="A155" s="80"/>
      <c r="B155" s="74"/>
      <c r="C155" s="69"/>
      <c r="D155" s="56" t="s">
        <v>66</v>
      </c>
      <c r="E155" s="38"/>
      <c r="F155" s="38"/>
      <c r="G155" s="38"/>
      <c r="H155" s="39">
        <v>-52327590</v>
      </c>
      <c r="I155" s="39">
        <v>-224753880</v>
      </c>
      <c r="J155" s="39">
        <v>-50911970</v>
      </c>
      <c r="K155" s="39">
        <v>-275473570</v>
      </c>
      <c r="L155" s="39"/>
      <c r="M155" s="39">
        <v>0</v>
      </c>
      <c r="N155" s="39">
        <f>I155-K155-M155</f>
        <v>50719690</v>
      </c>
      <c r="O155" s="40">
        <f t="shared" si="48"/>
        <v>0</v>
      </c>
      <c r="P155" s="40">
        <f t="shared" si="49"/>
        <v>0</v>
      </c>
      <c r="Q155" s="40">
        <f t="shared" si="50"/>
        <v>0</v>
      </c>
      <c r="R155" s="40">
        <f t="shared" si="51"/>
        <v>122.56676948135446</v>
      </c>
      <c r="S155" s="39">
        <v>52543550</v>
      </c>
      <c r="T155" s="39">
        <v>282486070</v>
      </c>
    </row>
    <row r="156" spans="1:20" ht="19.5" customHeight="1">
      <c r="A156" s="80"/>
      <c r="B156" s="75"/>
      <c r="C156" s="64" t="s">
        <v>73</v>
      </c>
      <c r="D156" s="65"/>
      <c r="E156" s="38"/>
      <c r="F156" s="38"/>
      <c r="G156" s="38"/>
      <c r="H156" s="39"/>
      <c r="I156" s="39">
        <v>0</v>
      </c>
      <c r="J156" s="39">
        <v>0</v>
      </c>
      <c r="K156" s="39">
        <v>0</v>
      </c>
      <c r="L156" s="39"/>
      <c r="M156" s="39">
        <v>0</v>
      </c>
      <c r="N156" s="39">
        <f>I156-K156-M156</f>
        <v>0</v>
      </c>
      <c r="O156" s="40">
        <f t="shared" si="48"/>
        <v>0</v>
      </c>
      <c r="P156" s="40">
        <f t="shared" si="49"/>
        <v>0</v>
      </c>
      <c r="Q156" s="40">
        <f t="shared" si="50"/>
        <v>0</v>
      </c>
      <c r="R156" s="40">
        <f t="shared" si="51"/>
        <v>0</v>
      </c>
      <c r="S156" s="39">
        <v>0</v>
      </c>
      <c r="T156" s="39">
        <v>0</v>
      </c>
    </row>
    <row r="157" spans="1:20" ht="19.5" customHeight="1">
      <c r="A157" s="80"/>
      <c r="B157" s="68" t="s">
        <v>108</v>
      </c>
      <c r="C157" s="70" t="s">
        <v>24</v>
      </c>
      <c r="D157" s="71"/>
      <c r="E157" s="41"/>
      <c r="F157" s="41"/>
      <c r="G157" s="41"/>
      <c r="H157" s="41">
        <f>SUM(H158:H159)</f>
        <v>67360</v>
      </c>
      <c r="I157" s="42">
        <f t="shared" ref="I157:N157" si="55">SUM(I158:I159)</f>
        <v>13001850</v>
      </c>
      <c r="J157" s="42">
        <f t="shared" si="55"/>
        <v>258560</v>
      </c>
      <c r="K157" s="42">
        <f t="shared" si="55"/>
        <v>488420</v>
      </c>
      <c r="L157" s="42">
        <f t="shared" si="55"/>
        <v>0</v>
      </c>
      <c r="M157" s="42">
        <f t="shared" si="55"/>
        <v>0</v>
      </c>
      <c r="N157" s="42">
        <f t="shared" si="55"/>
        <v>12513430</v>
      </c>
      <c r="O157" s="40">
        <f t="shared" si="48"/>
        <v>0</v>
      </c>
      <c r="P157" s="40">
        <f t="shared" si="49"/>
        <v>0</v>
      </c>
      <c r="Q157" s="40">
        <f t="shared" si="50"/>
        <v>0</v>
      </c>
      <c r="R157" s="40">
        <f t="shared" si="51"/>
        <v>3.7565423382057173</v>
      </c>
      <c r="S157" s="42">
        <f>SUM(S158:S159)</f>
        <v>0</v>
      </c>
      <c r="T157" s="42">
        <f>SUM(T158:T159)</f>
        <v>0</v>
      </c>
    </row>
    <row r="158" spans="1:20" ht="19.5" customHeight="1">
      <c r="A158" s="80"/>
      <c r="B158" s="62"/>
      <c r="C158" s="64" t="s">
        <v>109</v>
      </c>
      <c r="D158" s="65"/>
      <c r="E158" s="38"/>
      <c r="F158" s="38"/>
      <c r="G158" s="38"/>
      <c r="H158" s="39">
        <v>67360</v>
      </c>
      <c r="I158" s="39">
        <v>13001850</v>
      </c>
      <c r="J158" s="39">
        <v>258560</v>
      </c>
      <c r="K158" s="39">
        <v>488420</v>
      </c>
      <c r="L158" s="39"/>
      <c r="M158" s="39">
        <v>0</v>
      </c>
      <c r="N158" s="39">
        <f>I158-K158-M158</f>
        <v>12513430</v>
      </c>
      <c r="O158" s="40">
        <f t="shared" si="48"/>
        <v>0</v>
      </c>
      <c r="P158" s="40">
        <f t="shared" si="49"/>
        <v>0</v>
      </c>
      <c r="Q158" s="40">
        <f t="shared" si="50"/>
        <v>0</v>
      </c>
      <c r="R158" s="40">
        <f t="shared" si="51"/>
        <v>3.7565423382057173</v>
      </c>
      <c r="S158" s="39">
        <v>0</v>
      </c>
      <c r="T158" s="39">
        <v>0</v>
      </c>
    </row>
    <row r="159" spans="1:20" ht="19.5" customHeight="1">
      <c r="A159" s="80"/>
      <c r="B159" s="69"/>
      <c r="C159" s="64" t="s">
        <v>110</v>
      </c>
      <c r="D159" s="65"/>
      <c r="E159" s="47"/>
      <c r="F159" s="47"/>
      <c r="G159" s="47"/>
      <c r="H159" s="48"/>
      <c r="I159" s="39">
        <v>0</v>
      </c>
      <c r="J159" s="48"/>
      <c r="K159" s="39">
        <v>0</v>
      </c>
      <c r="L159" s="48"/>
      <c r="M159" s="39">
        <v>0</v>
      </c>
      <c r="N159" s="39">
        <f>I159-K159-M159</f>
        <v>0</v>
      </c>
      <c r="O159" s="40">
        <f t="shared" si="48"/>
        <v>0</v>
      </c>
      <c r="P159" s="40">
        <f t="shared" si="49"/>
        <v>0</v>
      </c>
      <c r="Q159" s="40">
        <f t="shared" si="50"/>
        <v>0</v>
      </c>
      <c r="R159" s="40">
        <f t="shared" si="51"/>
        <v>0</v>
      </c>
      <c r="S159" s="48">
        <v>0</v>
      </c>
      <c r="T159" s="39">
        <v>0</v>
      </c>
    </row>
    <row r="160" spans="1:20" ht="19.5" customHeight="1">
      <c r="A160" s="80"/>
      <c r="B160" s="68" t="s">
        <v>37</v>
      </c>
      <c r="C160" s="64" t="s">
        <v>24</v>
      </c>
      <c r="D160" s="65"/>
      <c r="E160" s="57"/>
      <c r="F160" s="57"/>
      <c r="G160" s="57"/>
      <c r="H160" s="58">
        <f>SUM(H161:H163)</f>
        <v>-955860</v>
      </c>
      <c r="I160" s="58">
        <f t="shared" ref="I160:N160" si="56">SUM(I161:I163)</f>
        <v>35813790</v>
      </c>
      <c r="J160" s="58">
        <f t="shared" si="56"/>
        <v>1299450</v>
      </c>
      <c r="K160" s="58">
        <f t="shared" si="56"/>
        <v>2011000</v>
      </c>
      <c r="L160" s="58">
        <f t="shared" si="56"/>
        <v>0</v>
      </c>
      <c r="M160" s="58">
        <f t="shared" si="56"/>
        <v>0</v>
      </c>
      <c r="N160" s="58">
        <f t="shared" si="56"/>
        <v>33802790</v>
      </c>
      <c r="O160" s="40">
        <f t="shared" si="48"/>
        <v>0</v>
      </c>
      <c r="P160" s="40">
        <f t="shared" si="49"/>
        <v>0</v>
      </c>
      <c r="Q160" s="40">
        <f t="shared" si="50"/>
        <v>0</v>
      </c>
      <c r="R160" s="40">
        <f t="shared" si="51"/>
        <v>5.6151555029501203</v>
      </c>
      <c r="S160" s="58">
        <f>SUM(S161:S163)</f>
        <v>78300</v>
      </c>
      <c r="T160" s="58">
        <f>SUM(T161:T163)</f>
        <v>858640</v>
      </c>
    </row>
    <row r="161" spans="1:20" ht="19.5" customHeight="1">
      <c r="A161" s="80"/>
      <c r="B161" s="62"/>
      <c r="C161" s="64" t="s">
        <v>38</v>
      </c>
      <c r="D161" s="65"/>
      <c r="E161" s="47"/>
      <c r="F161" s="47"/>
      <c r="G161" s="47"/>
      <c r="H161" s="48">
        <v>0</v>
      </c>
      <c r="I161" s="39">
        <v>1398990</v>
      </c>
      <c r="J161" s="48">
        <v>0</v>
      </c>
      <c r="K161" s="39">
        <v>-633880</v>
      </c>
      <c r="L161" s="48"/>
      <c r="M161" s="39">
        <v>0</v>
      </c>
      <c r="N161" s="39">
        <f>I161-K161-M161</f>
        <v>2032870</v>
      </c>
      <c r="O161" s="40">
        <f t="shared" si="48"/>
        <v>0</v>
      </c>
      <c r="P161" s="40">
        <f t="shared" si="49"/>
        <v>0</v>
      </c>
      <c r="Q161" s="40">
        <f t="shared" si="50"/>
        <v>0</v>
      </c>
      <c r="R161" s="40">
        <f t="shared" si="51"/>
        <v>-45.30983066355013</v>
      </c>
      <c r="S161" s="48">
        <v>0</v>
      </c>
      <c r="T161" s="39">
        <v>633880</v>
      </c>
    </row>
    <row r="162" spans="1:20" ht="19.5" customHeight="1">
      <c r="A162" s="80"/>
      <c r="B162" s="62"/>
      <c r="C162" s="64" t="s">
        <v>39</v>
      </c>
      <c r="D162" s="65"/>
      <c r="E162" s="47"/>
      <c r="F162" s="47"/>
      <c r="G162" s="47"/>
      <c r="H162" s="48">
        <v>-955860</v>
      </c>
      <c r="I162" s="39">
        <v>34414800</v>
      </c>
      <c r="J162" s="48">
        <v>1299450</v>
      </c>
      <c r="K162" s="39">
        <v>2644880</v>
      </c>
      <c r="L162" s="48"/>
      <c r="M162" s="39">
        <v>0</v>
      </c>
      <c r="N162" s="39">
        <f>I162-K162-M162</f>
        <v>31769920</v>
      </c>
      <c r="O162" s="40">
        <f t="shared" si="48"/>
        <v>0</v>
      </c>
      <c r="P162" s="40">
        <f t="shared" si="49"/>
        <v>0</v>
      </c>
      <c r="Q162" s="40">
        <f t="shared" si="50"/>
        <v>0</v>
      </c>
      <c r="R162" s="40">
        <f t="shared" si="51"/>
        <v>7.6852981856643074</v>
      </c>
      <c r="S162" s="48">
        <v>78300</v>
      </c>
      <c r="T162" s="39">
        <v>224760</v>
      </c>
    </row>
    <row r="163" spans="1:20" ht="19.5" customHeight="1">
      <c r="A163" s="80"/>
      <c r="B163" s="69"/>
      <c r="C163" s="64" t="s">
        <v>111</v>
      </c>
      <c r="D163" s="65"/>
      <c r="E163" s="47"/>
      <c r="F163" s="47"/>
      <c r="G163" s="47"/>
      <c r="H163" s="48">
        <v>0</v>
      </c>
      <c r="I163" s="39">
        <v>0</v>
      </c>
      <c r="J163" s="48"/>
      <c r="K163" s="39">
        <v>0</v>
      </c>
      <c r="L163" s="48"/>
      <c r="M163" s="39">
        <v>0</v>
      </c>
      <c r="N163" s="39">
        <f>I163-K163-M163</f>
        <v>0</v>
      </c>
      <c r="O163" s="40">
        <f t="shared" si="48"/>
        <v>0</v>
      </c>
      <c r="P163" s="40">
        <f t="shared" si="49"/>
        <v>0</v>
      </c>
      <c r="Q163" s="40">
        <f t="shared" si="50"/>
        <v>0</v>
      </c>
      <c r="R163" s="40">
        <f t="shared" si="51"/>
        <v>0</v>
      </c>
      <c r="S163" s="48"/>
      <c r="T163" s="39">
        <v>0</v>
      </c>
    </row>
    <row r="164" spans="1:20" ht="19.5" customHeight="1">
      <c r="A164" s="80"/>
      <c r="B164" s="61" t="s">
        <v>93</v>
      </c>
      <c r="C164" s="64" t="s">
        <v>24</v>
      </c>
      <c r="D164" s="65"/>
      <c r="E164" s="57"/>
      <c r="F164" s="57"/>
      <c r="G164" s="57"/>
      <c r="H164" s="58">
        <f>SUM(H165:H166)</f>
        <v>1304490</v>
      </c>
      <c r="I164" s="58">
        <f t="shared" ref="I164:N164" si="57">SUM(I165:I166)</f>
        <v>287485140</v>
      </c>
      <c r="J164" s="58">
        <f t="shared" si="57"/>
        <v>17310960</v>
      </c>
      <c r="K164" s="58">
        <f t="shared" si="57"/>
        <v>50833940</v>
      </c>
      <c r="L164" s="58">
        <f t="shared" si="57"/>
        <v>0</v>
      </c>
      <c r="M164" s="58">
        <f t="shared" si="57"/>
        <v>0</v>
      </c>
      <c r="N164" s="58">
        <f t="shared" si="57"/>
        <v>236651200</v>
      </c>
      <c r="O164" s="40">
        <f t="shared" si="48"/>
        <v>0</v>
      </c>
      <c r="P164" s="40">
        <f t="shared" si="49"/>
        <v>0</v>
      </c>
      <c r="Q164" s="40">
        <f t="shared" si="50"/>
        <v>0</v>
      </c>
      <c r="R164" s="40">
        <f t="shared" si="51"/>
        <v>17.682284378246472</v>
      </c>
      <c r="S164" s="58">
        <f>SUM(S165:S166)</f>
        <v>185260</v>
      </c>
      <c r="T164" s="58">
        <f>SUM(T165:T166)</f>
        <v>1162340</v>
      </c>
    </row>
    <row r="165" spans="1:20" ht="19.5" customHeight="1">
      <c r="A165" s="80"/>
      <c r="B165" s="62"/>
      <c r="C165" s="64" t="s">
        <v>94</v>
      </c>
      <c r="D165" s="65"/>
      <c r="E165" s="47"/>
      <c r="F165" s="47"/>
      <c r="G165" s="47"/>
      <c r="H165" s="48">
        <v>0</v>
      </c>
      <c r="I165" s="39">
        <v>427220</v>
      </c>
      <c r="J165" s="48">
        <v>8070</v>
      </c>
      <c r="K165" s="39">
        <v>8070</v>
      </c>
      <c r="L165" s="48"/>
      <c r="M165" s="39">
        <v>0</v>
      </c>
      <c r="N165" s="39">
        <f>I165-K165-M165</f>
        <v>419150</v>
      </c>
      <c r="O165" s="40">
        <f t="shared" si="48"/>
        <v>0</v>
      </c>
      <c r="P165" s="40">
        <f t="shared" si="49"/>
        <v>0</v>
      </c>
      <c r="Q165" s="40">
        <f t="shared" si="50"/>
        <v>0</v>
      </c>
      <c r="R165" s="40">
        <f t="shared" si="51"/>
        <v>1.8889565095267076</v>
      </c>
      <c r="S165" s="48"/>
      <c r="T165" s="39">
        <v>0</v>
      </c>
    </row>
    <row r="166" spans="1:20" ht="19.5" customHeight="1" thickBot="1">
      <c r="A166" s="81"/>
      <c r="B166" s="63"/>
      <c r="C166" s="66" t="s">
        <v>95</v>
      </c>
      <c r="D166" s="67"/>
      <c r="E166" s="59"/>
      <c r="F166" s="59"/>
      <c r="G166" s="59"/>
      <c r="H166" s="60">
        <v>1304490</v>
      </c>
      <c r="I166" s="39">
        <v>287057920</v>
      </c>
      <c r="J166" s="60">
        <v>17302890</v>
      </c>
      <c r="K166" s="39">
        <v>50825870</v>
      </c>
      <c r="L166" s="60"/>
      <c r="M166" s="39">
        <v>0</v>
      </c>
      <c r="N166" s="39">
        <f>I166-K166-M166</f>
        <v>236232050</v>
      </c>
      <c r="O166" s="40">
        <f t="shared" si="48"/>
        <v>0</v>
      </c>
      <c r="P166" s="40">
        <f t="shared" si="49"/>
        <v>0</v>
      </c>
      <c r="Q166" s="40">
        <f t="shared" si="50"/>
        <v>0</v>
      </c>
      <c r="R166" s="40">
        <f t="shared" si="51"/>
        <v>17.705789131336282</v>
      </c>
      <c r="S166" s="60">
        <v>185260</v>
      </c>
      <c r="T166" s="39">
        <v>1162340</v>
      </c>
    </row>
  </sheetData>
  <mergeCells count="182">
    <mergeCell ref="A2:W2"/>
    <mergeCell ref="A5:D6"/>
    <mergeCell ref="E5:G5"/>
    <mergeCell ref="H5:I5"/>
    <mergeCell ref="J5:K5"/>
    <mergeCell ref="L5:M5"/>
    <mergeCell ref="O5:R5"/>
    <mergeCell ref="S5:T5"/>
    <mergeCell ref="A7:D7"/>
    <mergeCell ref="A8:A91"/>
    <mergeCell ref="B8:B13"/>
    <mergeCell ref="C8:D8"/>
    <mergeCell ref="C9:D9"/>
    <mergeCell ref="C10:D10"/>
    <mergeCell ref="C11:D11"/>
    <mergeCell ref="C12:D12"/>
    <mergeCell ref="C13:D13"/>
    <mergeCell ref="B14:B18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C69:D69"/>
    <mergeCell ref="C70:D70"/>
    <mergeCell ref="C71:D71"/>
    <mergeCell ref="B72:B78"/>
    <mergeCell ref="C72:D72"/>
    <mergeCell ref="C73:D73"/>
    <mergeCell ref="C74:D74"/>
    <mergeCell ref="C75:D75"/>
    <mergeCell ref="C76:D76"/>
    <mergeCell ref="C77:D77"/>
    <mergeCell ref="B86:B88"/>
    <mergeCell ref="C86:D86"/>
    <mergeCell ref="C87:D87"/>
    <mergeCell ref="C88:D88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A92:A166"/>
    <mergeCell ref="B92:B97"/>
    <mergeCell ref="C92:D92"/>
    <mergeCell ref="C93:D93"/>
    <mergeCell ref="C94:D94"/>
    <mergeCell ref="C95:D95"/>
    <mergeCell ref="C96:D96"/>
    <mergeCell ref="C97:D97"/>
    <mergeCell ref="B98:B102"/>
    <mergeCell ref="C98:D98"/>
    <mergeCell ref="C99:D99"/>
    <mergeCell ref="C100:D100"/>
    <mergeCell ref="C101:D101"/>
    <mergeCell ref="C102:D102"/>
    <mergeCell ref="B103:B107"/>
    <mergeCell ref="C103:D103"/>
    <mergeCell ref="C104:D104"/>
    <mergeCell ref="C105:D105"/>
    <mergeCell ref="C106:D106"/>
    <mergeCell ref="C107:D107"/>
    <mergeCell ref="B113:D113"/>
    <mergeCell ref="B114:D114"/>
    <mergeCell ref="B115:B117"/>
    <mergeCell ref="C115:D115"/>
    <mergeCell ref="C116:D116"/>
    <mergeCell ref="C117:D117"/>
    <mergeCell ref="B108:B110"/>
    <mergeCell ref="C108:D108"/>
    <mergeCell ref="C109:D109"/>
    <mergeCell ref="C110:D110"/>
    <mergeCell ref="B111:D111"/>
    <mergeCell ref="B112:D112"/>
    <mergeCell ref="B118:D118"/>
    <mergeCell ref="B119:B126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38:D138"/>
    <mergeCell ref="B139:B144"/>
    <mergeCell ref="C139:D139"/>
    <mergeCell ref="C140:D140"/>
    <mergeCell ref="C141:D141"/>
    <mergeCell ref="C142:D142"/>
    <mergeCell ref="C143:D143"/>
    <mergeCell ref="C144:D144"/>
    <mergeCell ref="B127:B132"/>
    <mergeCell ref="C127:D127"/>
    <mergeCell ref="C128:C131"/>
    <mergeCell ref="C132:D132"/>
    <mergeCell ref="B133:B138"/>
    <mergeCell ref="C133:D133"/>
    <mergeCell ref="C134:D134"/>
    <mergeCell ref="C135:D135"/>
    <mergeCell ref="C136:D136"/>
    <mergeCell ref="C137:D137"/>
    <mergeCell ref="B145:D145"/>
    <mergeCell ref="B146:D146"/>
    <mergeCell ref="B147:D147"/>
    <mergeCell ref="B148:D148"/>
    <mergeCell ref="B149:D149"/>
    <mergeCell ref="B150:B156"/>
    <mergeCell ref="C150:D150"/>
    <mergeCell ref="C151:C155"/>
    <mergeCell ref="C156:D156"/>
    <mergeCell ref="B164:B166"/>
    <mergeCell ref="C164:D164"/>
    <mergeCell ref="C165:D165"/>
    <mergeCell ref="C166:D166"/>
    <mergeCell ref="B157:B159"/>
    <mergeCell ref="C157:D157"/>
    <mergeCell ref="C158:D158"/>
    <mergeCell ref="C159:D159"/>
    <mergeCell ref="B160:B163"/>
    <mergeCell ref="C160:D160"/>
    <mergeCell ref="C161:D161"/>
    <mergeCell ref="C162:D162"/>
    <mergeCell ref="C163:D163"/>
  </mergeCells>
  <phoneticPr fontId="3" type="noConversion"/>
  <printOptions horizontalCentered="1"/>
  <pageMargins left="0.11811023622047245" right="0.11811023622047245" top="0.27559055118110237" bottom="0.19685039370078741" header="0.19685039370078741" footer="0.15748031496062992"/>
  <pageSetup paperSize="9" scale="40" orientation="landscape" r:id="rId1"/>
  <headerFooter alignWithMargins="0"/>
  <rowBreaks count="2" manualBreakCount="2">
    <brk id="64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서구</vt:lpstr>
      <vt:lpstr>서구!Print_Area</vt:lpstr>
      <vt:lpstr>서구!Print_Titles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2012-06-14T06:34:58Z</dcterms:created>
  <dcterms:modified xsi:type="dcterms:W3CDTF">2012-06-20T01:34:05Z</dcterms:modified>
</cp:coreProperties>
</file>